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325"/>
  <workbookPr/>
  <mc:AlternateContent xmlns:mc="http://schemas.openxmlformats.org/markup-compatibility/2006">
    <mc:Choice Requires="x15">
      <x15ac:absPath xmlns:x15ac="http://schemas.microsoft.com/office/spreadsheetml/2010/11/ac" url="D:\Vcelarska evidencia SCA XXX 2019\"/>
    </mc:Choice>
  </mc:AlternateContent>
  <xr:revisionPtr revIDLastSave="0" documentId="13_ncr:1_{C606A7CA-54A5-4D05-87E6-19E8CCDC93F8}" xr6:coauthVersionLast="45" xr6:coauthVersionMax="45" xr10:uidLastSave="{00000000-0000-0000-0000-000000000000}"/>
  <bookViews>
    <workbookView xWindow="-120" yWindow="-120" windowWidth="24240" windowHeight="13290" xr2:uid="{00000000-000D-0000-FFFF-FFFF00000000}"/>
  </bookViews>
  <sheets>
    <sheet name="kalendár" sheetId="4" r:id="rId1"/>
    <sheet name="List1" sheetId="1" r:id="rId2"/>
    <sheet name="CH.úliky" sheetId="5" r:id="rId3"/>
  </sheets>
  <definedNames>
    <definedName name="_xlnm.Print_Area" localSheetId="0">kalendár!$A$1:$AA$28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X4" i="4" l="1"/>
  <c r="X5" i="4"/>
  <c r="X6" i="4"/>
  <c r="X7" i="4"/>
  <c r="X8" i="4"/>
  <c r="X9" i="4"/>
  <c r="X10" i="4"/>
  <c r="X11" i="4"/>
  <c r="X12" i="4"/>
  <c r="X13" i="4"/>
  <c r="W25" i="4" l="1"/>
  <c r="V25" i="4"/>
  <c r="U25" i="4"/>
  <c r="T25" i="4"/>
  <c r="X3" i="4" l="1"/>
  <c r="Y3" i="4" s="1"/>
  <c r="X25" i="4"/>
  <c r="O25" i="4"/>
  <c r="AA24" i="4"/>
  <c r="Z24" i="4"/>
  <c r="X24" i="4"/>
  <c r="Y24" i="4" s="1"/>
  <c r="O24" i="4"/>
  <c r="AA23" i="4"/>
  <c r="Z23" i="4"/>
  <c r="X23" i="4"/>
  <c r="Y23" i="4" s="1"/>
  <c r="O23" i="4"/>
  <c r="AA22" i="4"/>
  <c r="Z22" i="4"/>
  <c r="X22" i="4"/>
  <c r="Y22" i="4" s="1"/>
  <c r="O22" i="4"/>
  <c r="AA21" i="4"/>
  <c r="Z21" i="4"/>
  <c r="X21" i="4"/>
  <c r="Y21" i="4" s="1"/>
  <c r="O21" i="4"/>
  <c r="AA20" i="4"/>
  <c r="Z20" i="4"/>
  <c r="X20" i="4"/>
  <c r="Y20" i="4" s="1"/>
  <c r="O20" i="4"/>
  <c r="AA19" i="4"/>
  <c r="Z19" i="4"/>
  <c r="X19" i="4"/>
  <c r="Y19" i="4" s="1"/>
  <c r="O19" i="4"/>
  <c r="AA18" i="4"/>
  <c r="Z18" i="4"/>
  <c r="X18" i="4"/>
  <c r="Y18" i="4" s="1"/>
  <c r="O18" i="4"/>
  <c r="AA17" i="4"/>
  <c r="Z17" i="4"/>
  <c r="X17" i="4"/>
  <c r="Y17" i="4" s="1"/>
  <c r="O17" i="4"/>
  <c r="AA16" i="4"/>
  <c r="Z16" i="4"/>
  <c r="X16" i="4"/>
  <c r="Y16" i="4" s="1"/>
  <c r="O16" i="4"/>
  <c r="AA15" i="4"/>
  <c r="Z15" i="4"/>
  <c r="X15" i="4"/>
  <c r="Y15" i="4" s="1"/>
  <c r="O15" i="4"/>
  <c r="AA14" i="4"/>
  <c r="Z14" i="4"/>
  <c r="X14" i="4"/>
  <c r="Y14" i="4" s="1"/>
  <c r="O14" i="4"/>
  <c r="AA13" i="4"/>
  <c r="Z13" i="4"/>
  <c r="Y13" i="4"/>
  <c r="O13" i="4"/>
  <c r="AA12" i="4"/>
  <c r="Z12" i="4"/>
  <c r="Y12" i="4"/>
  <c r="O12" i="4"/>
  <c r="AA11" i="4"/>
  <c r="Z11" i="4"/>
  <c r="Y11" i="4"/>
  <c r="O11" i="4"/>
  <c r="AA10" i="4"/>
  <c r="Z10" i="4"/>
  <c r="Y10" i="4"/>
  <c r="O10" i="4"/>
  <c r="AA9" i="4"/>
  <c r="Z9" i="4"/>
  <c r="Y9" i="4"/>
  <c r="O9" i="4"/>
  <c r="AA8" i="4"/>
  <c r="Z8" i="4"/>
  <c r="Y8" i="4"/>
  <c r="O8" i="4"/>
  <c r="AA7" i="4"/>
  <c r="Z7" i="4"/>
  <c r="Y7" i="4"/>
  <c r="O7" i="4"/>
  <c r="AA6" i="4"/>
  <c r="Z6" i="4"/>
  <c r="Y6" i="4"/>
  <c r="O6" i="4"/>
  <c r="AA5" i="4"/>
  <c r="Z5" i="4"/>
  <c r="Y5" i="4"/>
  <c r="O5" i="4"/>
  <c r="AA4" i="4"/>
  <c r="Z4" i="4"/>
  <c r="Y4" i="4"/>
  <c r="O4" i="4"/>
  <c r="AA3" i="4"/>
  <c r="Z3" i="4"/>
  <c r="O3" i="4"/>
  <c r="AA25" i="4" l="1"/>
  <c r="Z25" i="4"/>
  <c r="Y25" i="4"/>
  <c r="H24" i="4"/>
  <c r="AI24" i="4" s="1"/>
  <c r="H23" i="4"/>
  <c r="AI23" i="4" s="1"/>
  <c r="H22" i="4"/>
  <c r="AI22" i="4" s="1"/>
  <c r="H21" i="4"/>
  <c r="AI21" i="4" s="1"/>
  <c r="H20" i="4"/>
  <c r="AI20" i="4" s="1"/>
  <c r="J19" i="4"/>
  <c r="AI19" i="4" s="1"/>
  <c r="H19" i="4"/>
  <c r="J18" i="4"/>
  <c r="AI18" i="4" s="1"/>
  <c r="H18" i="4"/>
  <c r="H17" i="4"/>
  <c r="AI17" i="4" s="1"/>
  <c r="H16" i="4"/>
  <c r="AI16" i="4" s="1"/>
  <c r="H15" i="4"/>
  <c r="AI15" i="4" s="1"/>
  <c r="I15" i="4" s="1"/>
  <c r="H14" i="4"/>
  <c r="H13" i="4"/>
  <c r="H12" i="4"/>
  <c r="AI12" i="4" s="1"/>
  <c r="H11" i="4"/>
  <c r="AI11" i="4" s="1"/>
  <c r="I11" i="4" s="1"/>
  <c r="H10" i="4"/>
  <c r="H9" i="4"/>
  <c r="AI9" i="4" s="1"/>
  <c r="H8" i="4"/>
  <c r="AI8" i="4" s="1"/>
  <c r="H7" i="4"/>
  <c r="AI7" i="4" s="1"/>
  <c r="H6" i="4"/>
  <c r="AI4" i="4"/>
  <c r="AB9" i="4" l="1"/>
  <c r="I4" i="4"/>
  <c r="I19" i="4"/>
  <c r="I7" i="4"/>
  <c r="I22" i="4"/>
  <c r="I8" i="4"/>
  <c r="I12" i="4"/>
  <c r="I18" i="4"/>
  <c r="I20" i="4"/>
  <c r="I24" i="4"/>
  <c r="I21" i="4"/>
  <c r="I16" i="4"/>
  <c r="I23" i="4"/>
  <c r="AI13" i="4"/>
  <c r="I13" i="4" s="1"/>
  <c r="I9" i="4"/>
  <c r="I17" i="4"/>
  <c r="AI10" i="4"/>
  <c r="I10" i="4" s="1"/>
  <c r="AI14" i="4"/>
  <c r="I14" i="4" s="1"/>
  <c r="AI6" i="4"/>
  <c r="I6" i="4" s="1"/>
</calcChain>
</file>

<file path=xl/sharedStrings.xml><?xml version="1.0" encoding="utf-8"?>
<sst xmlns="http://schemas.openxmlformats.org/spreadsheetml/2006/main" count="115" uniqueCount="99">
  <si>
    <t>D-9</t>
  </si>
  <si>
    <t>D-4</t>
  </si>
  <si>
    <t>D-3</t>
  </si>
  <si>
    <t>D-2</t>
  </si>
  <si>
    <t>D-1</t>
  </si>
  <si>
    <t>D</t>
  </si>
  <si>
    <t>D+1</t>
  </si>
  <si>
    <t>D+4</t>
  </si>
  <si>
    <t>D+5</t>
  </si>
  <si>
    <t>D+10</t>
  </si>
  <si>
    <t xml:space="preserve">D+12 </t>
  </si>
  <si>
    <t>D+13</t>
  </si>
  <si>
    <t>D+13 - D+15</t>
  </si>
  <si>
    <t>D+15 - D+17</t>
  </si>
  <si>
    <t>od dne D+19</t>
  </si>
  <si>
    <t>D+21</t>
  </si>
  <si>
    <t>D+23</t>
  </si>
  <si>
    <t>Poznámky</t>
  </si>
  <si>
    <t>sobota</t>
  </si>
  <si>
    <t>6-7</t>
  </si>
  <si>
    <t>9-10</t>
  </si>
  <si>
    <t>15-16</t>
  </si>
  <si>
    <t>Prevesiť peľový plást do medníka (pre deň D bez otvoreného plodu)</t>
  </si>
  <si>
    <t>Vložiť matku do NICOT rámika</t>
  </si>
  <si>
    <t>Chovná  matka kladie vajíčka</t>
  </si>
  <si>
    <t>Sú jednodňové vajíčka</t>
  </si>
  <si>
    <t>Sú dvojdňové vajíčka</t>
  </si>
  <si>
    <t>Sú trojdňové vajíčka</t>
  </si>
  <si>
    <t>Príprava a vytvorenie štartéra - viď podrobnosti</t>
  </si>
  <si>
    <t>Preloženie série do medníku dochovného včelstva</t>
  </si>
  <si>
    <t>Začiatok viečkovania</t>
  </si>
  <si>
    <t>malo by byť zaviečkované - kontrola možná</t>
  </si>
  <si>
    <t>Škôlkovania matečníkov</t>
  </si>
  <si>
    <t>Liahnutie matiek</t>
  </si>
  <si>
    <t>Značenie a zúžitkovanie matiek</t>
  </si>
  <si>
    <t>Väznenie oddielkov</t>
  </si>
  <si>
    <t>Orientačné prelety matiek</t>
  </si>
  <si>
    <t>Rujnosť a snubné prelety matiek</t>
  </si>
  <si>
    <t>Prenikanie spermatu do semenných vačkov (trvá asi 24 hodín)</t>
  </si>
  <si>
    <t>Prvé nakladené vajíčka</t>
  </si>
  <si>
    <t xml:space="preserve">Manipulácia možná s plodom veku :6. Deň, 9. - 10. Deň, 15. Deň. </t>
  </si>
  <si>
    <t>Dátum predpokladaného vloženia plemeniva do štartéra:</t>
  </si>
  <si>
    <t>pondelok</t>
  </si>
  <si>
    <t>utorok</t>
  </si>
  <si>
    <t>streda</t>
  </si>
  <si>
    <t>štvrtok</t>
  </si>
  <si>
    <t>piatok</t>
  </si>
  <si>
    <t>nedeľa</t>
  </si>
  <si>
    <t>Prípadné prevesenie peľového plástu do medníka</t>
  </si>
  <si>
    <t>možno vynechať</t>
  </si>
  <si>
    <t>Vloženie matky do NICOT rámika</t>
  </si>
  <si>
    <t>Vypustenie matky z NICOT</t>
  </si>
  <si>
    <t>Príprava štartéra, vloženie materských misiek s larvičkami</t>
  </si>
  <si>
    <t>Přeloženie série do medníka dochovného včelstva</t>
  </si>
  <si>
    <t>Možné přemiestňovanie matečníkov</t>
  </si>
  <si>
    <t>Možná kontrola zaviečkovania</t>
  </si>
  <si>
    <t>Škôlkovanie matečníkov</t>
  </si>
  <si>
    <t>Väznenie oddielkov od :</t>
  </si>
  <si>
    <t>Väznenie oddielkov do :</t>
  </si>
  <si>
    <t>Orientačné prelety matiek od :</t>
  </si>
  <si>
    <t>Orientačné prelety matiek do :</t>
  </si>
  <si>
    <t>Rujnosť a snubné prelety matiek od :</t>
  </si>
  <si>
    <t>Prenikanie spermatu do semenných vačkov</t>
  </si>
  <si>
    <t>Deň:</t>
  </si>
  <si>
    <t>Plemenáč</t>
  </si>
  <si>
    <t>Číslo</t>
  </si>
  <si>
    <t>Vytvorený</t>
  </si>
  <si>
    <t>Vložené</t>
  </si>
  <si>
    <t>Vyliahnutá</t>
  </si>
  <si>
    <t>Kladie</t>
  </si>
  <si>
    <t>Zúžitkovanie</t>
  </si>
  <si>
    <t>dňa</t>
  </si>
  <si>
    <t>z úľov</t>
  </si>
  <si>
    <t>Séria</t>
  </si>
  <si>
    <t>Matečník</t>
  </si>
  <si>
    <t>Matka</t>
  </si>
  <si>
    <t>deň</t>
  </si>
  <si>
    <t>kam</t>
  </si>
  <si>
    <t>Vyplní sa len dátum predpokladaného vloženia do štartéra</t>
  </si>
  <si>
    <t>dátum založenia série</t>
  </si>
  <si>
    <t>počet prelarvených buniek</t>
  </si>
  <si>
    <t>počet prijatých buniek</t>
  </si>
  <si>
    <t>počet vyliahnutých matiek</t>
  </si>
  <si>
    <t>počet kladúcich matiek</t>
  </si>
  <si>
    <t>straty matiek</t>
  </si>
  <si>
    <t xml:space="preserve">po rodičoch:  Mama matky  evidenčné číslo         </t>
  </si>
  <si>
    <t>po rodičoch: Otec matky evidenčné číslo</t>
  </si>
  <si>
    <t>číslo série</t>
  </si>
  <si>
    <t xml:space="preserve">K a l e n d á r   c h o v u   m a t i e k   s é r i a    </t>
  </si>
  <si>
    <t>počet prijatých buniek v %</t>
  </si>
  <si>
    <t>počet vyliahnutých matiek v %</t>
  </si>
  <si>
    <t>straty matiek pri páreni v %</t>
  </si>
  <si>
    <t>posledné, možné přemiestňovanie matečníkov!!!</t>
  </si>
  <si>
    <t>ozn.Mat.</t>
  </si>
  <si>
    <t>X</t>
  </si>
  <si>
    <t>BUK170037</t>
  </si>
  <si>
    <t>ž, 37</t>
  </si>
  <si>
    <t>zapíš dátum založenia série, číslo série značka matky, zapíšu sa rodičia matiek a následne sa zapisuje počet prelarvených, prijatých buniek, počet vyliahnutých a počet kladúcich matiek následne sa automaticky dopočíta percentuálna úspešnosť jednotlivých úkonov s chovom včelích matiek</t>
  </si>
  <si>
    <t>spolu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</si>
</sst>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"/>
  </numFmts>
  <fonts count="18" x14ac:knownFonts="1">
    <font>
      <sz val="10"/>
      <name val="Arial CE"/>
      <charset val="238"/>
    </font>
    <font>
      <sz val="16"/>
      <name val="Arial CE"/>
      <family val="2"/>
      <charset val="238"/>
    </font>
    <font>
      <i/>
      <sz val="10"/>
      <name val="Arial CE"/>
      <charset val="238"/>
    </font>
    <font>
      <i/>
      <sz val="10"/>
      <color indexed="12"/>
      <name val="Arial CE"/>
      <charset val="238"/>
    </font>
    <font>
      <sz val="10"/>
      <color indexed="12"/>
      <name val="Arial CE"/>
      <charset val="238"/>
    </font>
    <font>
      <b/>
      <sz val="20"/>
      <name val="Arial CE"/>
      <charset val="238"/>
    </font>
    <font>
      <sz val="8"/>
      <name val="Calibri"/>
      <family val="2"/>
      <charset val="238"/>
      <scheme val="minor"/>
    </font>
    <font>
      <sz val="10"/>
      <color theme="0" tint="-0.14999847407452621"/>
      <name val="Arial CE"/>
      <charset val="238"/>
    </font>
    <font>
      <b/>
      <i/>
      <sz val="8"/>
      <name val="Calibri"/>
      <family val="2"/>
      <charset val="238"/>
    </font>
    <font>
      <sz val="16"/>
      <name val="Arial CE"/>
      <charset val="238"/>
    </font>
    <font>
      <i/>
      <sz val="8"/>
      <name val="Calibri"/>
      <family val="2"/>
      <charset val="238"/>
    </font>
    <font>
      <i/>
      <sz val="8"/>
      <name val="Calibri"/>
      <family val="2"/>
      <charset val="238"/>
      <scheme val="minor"/>
    </font>
    <font>
      <i/>
      <sz val="8"/>
      <name val="Arial CE"/>
      <charset val="238"/>
    </font>
    <font>
      <sz val="9"/>
      <color indexed="12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sz val="8"/>
      <color rgb="FF00B050"/>
      <name val="Calibri"/>
      <family val="2"/>
      <charset val="238"/>
      <scheme val="minor"/>
    </font>
    <font>
      <sz val="8"/>
      <color rgb="FF00B0F0"/>
      <name val="Calibri"/>
      <family val="2"/>
      <charset val="238"/>
      <scheme val="minor"/>
    </font>
    <font>
      <sz val="8"/>
      <color rgb="FF0070C0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38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47">
    <xf numFmtId="0" fontId="0" fillId="0" borderId="0" xfId="0"/>
    <xf numFmtId="164" fontId="0" fillId="0" borderId="0" xfId="0" applyNumberFormat="1" applyAlignment="1">
      <alignment horizontal="center"/>
    </xf>
    <xf numFmtId="164" fontId="0" fillId="0" borderId="0" xfId="0" applyNumberForma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3" borderId="0" xfId="0" applyFill="1"/>
    <xf numFmtId="164" fontId="0" fillId="3" borderId="0" xfId="0" applyNumberFormat="1" applyFill="1" applyAlignment="1">
      <alignment horizontal="center"/>
    </xf>
    <xf numFmtId="164" fontId="0" fillId="3" borderId="0" xfId="0" applyNumberFormat="1" applyFill="1"/>
    <xf numFmtId="0" fontId="0" fillId="0" borderId="4" xfId="0" applyBorder="1"/>
    <xf numFmtId="0" fontId="0" fillId="0" borderId="5" xfId="0" applyBorder="1"/>
    <xf numFmtId="0" fontId="0" fillId="0" borderId="6" xfId="0" applyBorder="1"/>
    <xf numFmtId="49" fontId="0" fillId="0" borderId="0" xfId="0" applyNumberFormat="1"/>
    <xf numFmtId="0" fontId="0" fillId="5" borderId="15" xfId="0" applyFill="1" applyBorder="1"/>
    <xf numFmtId="0" fontId="0" fillId="5" borderId="11" xfId="0" applyFill="1" applyBorder="1"/>
    <xf numFmtId="164" fontId="0" fillId="5" borderId="11" xfId="0" applyNumberFormat="1" applyFill="1" applyBorder="1" applyAlignment="1">
      <alignment horizontal="center"/>
    </xf>
    <xf numFmtId="164" fontId="0" fillId="5" borderId="11" xfId="0" applyNumberFormat="1" applyFill="1" applyBorder="1"/>
    <xf numFmtId="0" fontId="0" fillId="5" borderId="16" xfId="0" applyFill="1" applyBorder="1"/>
    <xf numFmtId="0" fontId="0" fillId="5" borderId="17" xfId="0" applyFill="1" applyBorder="1"/>
    <xf numFmtId="0" fontId="0" fillId="5" borderId="18" xfId="0" applyFill="1" applyBorder="1"/>
    <xf numFmtId="0" fontId="0" fillId="5" borderId="19" xfId="0" applyFill="1" applyBorder="1"/>
    <xf numFmtId="0" fontId="0" fillId="5" borderId="10" xfId="0" applyFill="1" applyBorder="1"/>
    <xf numFmtId="164" fontId="0" fillId="5" borderId="10" xfId="0" applyNumberFormat="1" applyFill="1" applyBorder="1" applyAlignment="1">
      <alignment horizontal="center"/>
    </xf>
    <xf numFmtId="164" fontId="0" fillId="5" borderId="10" xfId="0" applyNumberFormat="1" applyFill="1" applyBorder="1"/>
    <xf numFmtId="0" fontId="0" fillId="5" borderId="20" xfId="0" applyFill="1" applyBorder="1"/>
    <xf numFmtId="0" fontId="5" fillId="0" borderId="0" xfId="0" applyFont="1"/>
    <xf numFmtId="0" fontId="0" fillId="0" borderId="8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7" xfId="0" applyBorder="1"/>
    <xf numFmtId="0" fontId="0" fillId="0" borderId="31" xfId="0" applyBorder="1"/>
    <xf numFmtId="0" fontId="0" fillId="0" borderId="32" xfId="0" applyBorder="1"/>
    <xf numFmtId="0" fontId="0" fillId="0" borderId="20" xfId="0" applyBorder="1"/>
    <xf numFmtId="0" fontId="0" fillId="0" borderId="33" xfId="0" applyBorder="1" applyAlignment="1">
      <alignment horizontal="center" vertical="center"/>
    </xf>
    <xf numFmtId="0" fontId="0" fillId="0" borderId="34" xfId="0" applyBorder="1"/>
    <xf numFmtId="0" fontId="0" fillId="0" borderId="9" xfId="0" applyBorder="1"/>
    <xf numFmtId="0" fontId="0" fillId="0" borderId="35" xfId="0" applyBorder="1"/>
    <xf numFmtId="0" fontId="0" fillId="0" borderId="14" xfId="0" applyBorder="1"/>
    <xf numFmtId="0" fontId="0" fillId="0" borderId="26" xfId="0" applyBorder="1" applyAlignment="1">
      <alignment horizontal="center" vertical="center"/>
    </xf>
    <xf numFmtId="0" fontId="0" fillId="0" borderId="8" xfId="0" applyBorder="1"/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6" fillId="3" borderId="31" xfId="0" applyFont="1" applyFill="1" applyBorder="1" applyAlignment="1" applyProtection="1">
      <alignment horizontal="center" vertical="center" wrapText="1"/>
      <protection locked="0"/>
    </xf>
    <xf numFmtId="0" fontId="6" fillId="3" borderId="9" xfId="0" applyFont="1" applyFill="1" applyBorder="1" applyAlignment="1" applyProtection="1">
      <alignment horizontal="center" vertical="center" wrapText="1"/>
      <protection locked="0"/>
    </xf>
    <xf numFmtId="0" fontId="0" fillId="3" borderId="9" xfId="0" applyFill="1" applyBorder="1"/>
    <xf numFmtId="0" fontId="0" fillId="8" borderId="0" xfId="0" applyFill="1"/>
    <xf numFmtId="0" fontId="0" fillId="8" borderId="0" xfId="0" applyFill="1" applyBorder="1"/>
    <xf numFmtId="0" fontId="0" fillId="8" borderId="10" xfId="0" applyFill="1" applyBorder="1"/>
    <xf numFmtId="164" fontId="0" fillId="8" borderId="10" xfId="0" applyNumberFormat="1" applyFill="1" applyBorder="1" applyAlignment="1">
      <alignment horizontal="center"/>
    </xf>
    <xf numFmtId="164" fontId="0" fillId="8" borderId="10" xfId="0" applyNumberFormat="1" applyFill="1" applyBorder="1"/>
    <xf numFmtId="0" fontId="7" fillId="8" borderId="0" xfId="0" applyFont="1" applyFill="1"/>
    <xf numFmtId="0" fontId="1" fillId="0" borderId="9" xfId="0" applyFont="1" applyBorder="1" applyAlignment="1"/>
    <xf numFmtId="0" fontId="0" fillId="2" borderId="9" xfId="0" applyFill="1" applyBorder="1"/>
    <xf numFmtId="164" fontId="0" fillId="2" borderId="9" xfId="0" applyNumberFormat="1" applyFill="1" applyBorder="1" applyAlignment="1">
      <alignment horizontal="center"/>
    </xf>
    <xf numFmtId="164" fontId="0" fillId="2" borderId="9" xfId="0" applyNumberFormat="1" applyFill="1" applyBorder="1"/>
    <xf numFmtId="164" fontId="0" fillId="0" borderId="9" xfId="0" applyNumberFormat="1" applyBorder="1" applyAlignment="1">
      <alignment horizontal="center"/>
    </xf>
    <xf numFmtId="0" fontId="0" fillId="0" borderId="9" xfId="0" applyBorder="1" applyAlignment="1" applyProtection="1">
      <alignment horizontal="center"/>
      <protection locked="0"/>
    </xf>
    <xf numFmtId="0" fontId="0" fillId="0" borderId="9" xfId="0" applyBorder="1" applyProtection="1">
      <protection locked="0"/>
    </xf>
    <xf numFmtId="49" fontId="0" fillId="2" borderId="9" xfId="0" applyNumberFormat="1" applyFill="1" applyBorder="1" applyAlignment="1">
      <alignment horizontal="right"/>
    </xf>
    <xf numFmtId="49" fontId="0" fillId="2" borderId="9" xfId="0" applyNumberFormat="1" applyFill="1" applyBorder="1"/>
    <xf numFmtId="0" fontId="0" fillId="2" borderId="14" xfId="0" applyFill="1" applyBorder="1"/>
    <xf numFmtId="0" fontId="0" fillId="2" borderId="36" xfId="0" applyFill="1" applyBorder="1" applyProtection="1">
      <protection locked="0"/>
    </xf>
    <xf numFmtId="14" fontId="6" fillId="9" borderId="9" xfId="0" applyNumberFormat="1" applyFont="1" applyFill="1" applyBorder="1" applyAlignment="1" applyProtection="1">
      <alignment horizontal="center" vertical="center" wrapText="1"/>
      <protection locked="0"/>
    </xf>
    <xf numFmtId="1" fontId="9" fillId="0" borderId="9" xfId="0" applyNumberFormat="1" applyFont="1" applyBorder="1" applyAlignment="1">
      <alignment horizontal="center" vertical="center"/>
    </xf>
    <xf numFmtId="14" fontId="13" fillId="7" borderId="9" xfId="0" applyNumberFormat="1" applyFont="1" applyFill="1" applyBorder="1" applyAlignment="1">
      <alignment horizontal="center" vertical="center"/>
    </xf>
    <xf numFmtId="0" fontId="0" fillId="0" borderId="9" xfId="0" applyBorder="1" applyAlignment="1"/>
    <xf numFmtId="0" fontId="0" fillId="2" borderId="9" xfId="0" applyFill="1" applyBorder="1" applyAlignment="1">
      <alignment horizontal="center"/>
    </xf>
    <xf numFmtId="14" fontId="6" fillId="9" borderId="9" xfId="0" applyNumberFormat="1" applyFont="1" applyFill="1" applyBorder="1" applyAlignment="1" applyProtection="1">
      <alignment horizontal="center" wrapText="1"/>
      <protection locked="0"/>
    </xf>
    <xf numFmtId="0" fontId="6" fillId="9" borderId="9" xfId="0" applyFont="1" applyFill="1" applyBorder="1" applyAlignment="1" applyProtection="1">
      <alignment horizontal="center" vertical="center" wrapText="1"/>
      <protection locked="0"/>
    </xf>
    <xf numFmtId="0" fontId="0" fillId="8" borderId="15" xfId="0" applyFill="1" applyBorder="1"/>
    <xf numFmtId="0" fontId="0" fillId="8" borderId="11" xfId="0" applyFill="1" applyBorder="1"/>
    <xf numFmtId="164" fontId="0" fillId="8" borderId="11" xfId="0" applyNumberFormat="1" applyFill="1" applyBorder="1" applyAlignment="1">
      <alignment horizontal="center"/>
    </xf>
    <xf numFmtId="164" fontId="0" fillId="8" borderId="11" xfId="0" applyNumberFormat="1" applyFill="1" applyBorder="1"/>
    <xf numFmtId="0" fontId="0" fillId="8" borderId="16" xfId="0" applyFill="1" applyBorder="1"/>
    <xf numFmtId="0" fontId="0" fillId="8" borderId="17" xfId="0" applyFill="1" applyBorder="1"/>
    <xf numFmtId="0" fontId="0" fillId="8" borderId="18" xfId="0" applyFill="1" applyBorder="1"/>
    <xf numFmtId="0" fontId="0" fillId="8" borderId="19" xfId="0" applyFill="1" applyBorder="1"/>
    <xf numFmtId="0" fontId="0" fillId="8" borderId="20" xfId="0" applyFill="1" applyBorder="1"/>
    <xf numFmtId="0" fontId="6" fillId="0" borderId="31" xfId="0" applyFont="1" applyFill="1" applyBorder="1" applyAlignment="1" applyProtection="1">
      <alignment horizontal="center" vertical="center" wrapText="1"/>
      <protection locked="0"/>
    </xf>
    <xf numFmtId="0" fontId="6" fillId="8" borderId="9" xfId="0" applyFont="1" applyFill="1" applyBorder="1" applyAlignment="1">
      <alignment horizontal="center" vertical="center"/>
    </xf>
    <xf numFmtId="10" fontId="14" fillId="8" borderId="9" xfId="0" applyNumberFormat="1" applyFont="1" applyFill="1" applyBorder="1" applyAlignment="1">
      <alignment horizontal="center" vertical="center"/>
    </xf>
    <xf numFmtId="10" fontId="15" fillId="8" borderId="9" xfId="0" applyNumberFormat="1" applyFont="1" applyFill="1" applyBorder="1" applyAlignment="1">
      <alignment horizontal="center" vertical="center"/>
    </xf>
    <xf numFmtId="10" fontId="16" fillId="8" borderId="9" xfId="0" applyNumberFormat="1" applyFont="1" applyFill="1" applyBorder="1" applyAlignment="1">
      <alignment horizontal="center" vertical="center"/>
    </xf>
    <xf numFmtId="0" fontId="6" fillId="8" borderId="9" xfId="0" applyFont="1" applyFill="1" applyBorder="1" applyAlignment="1" applyProtection="1">
      <alignment horizontal="center" vertical="center" wrapText="1"/>
      <protection locked="0"/>
    </xf>
    <xf numFmtId="10" fontId="17" fillId="8" borderId="9" xfId="0" applyNumberFormat="1" applyFont="1" applyFill="1" applyBorder="1" applyAlignment="1">
      <alignment horizontal="center" vertical="center"/>
    </xf>
    <xf numFmtId="0" fontId="6" fillId="0" borderId="9" xfId="0" applyFont="1" applyFill="1" applyBorder="1" applyAlignment="1" applyProtection="1">
      <alignment horizontal="center" vertical="center" wrapText="1"/>
      <protection locked="0"/>
    </xf>
    <xf numFmtId="164" fontId="0" fillId="0" borderId="9" xfId="0" applyNumberFormat="1" applyBorder="1" applyAlignment="1" applyProtection="1">
      <alignment horizontal="center"/>
      <protection hidden="1"/>
    </xf>
    <xf numFmtId="0" fontId="0" fillId="3" borderId="9" xfId="0" applyFill="1" applyBorder="1" applyProtection="1">
      <protection hidden="1"/>
    </xf>
    <xf numFmtId="164" fontId="0" fillId="2" borderId="12" xfId="0" applyNumberFormat="1" applyFill="1" applyBorder="1" applyProtection="1">
      <protection hidden="1"/>
    </xf>
    <xf numFmtId="164" fontId="0" fillId="2" borderId="9" xfId="0" applyNumberFormat="1" applyFill="1" applyBorder="1" applyProtection="1">
      <protection hidden="1"/>
    </xf>
    <xf numFmtId="164" fontId="0" fillId="5" borderId="9" xfId="0" applyNumberFormat="1" applyFill="1" applyBorder="1" applyAlignment="1" applyProtection="1">
      <alignment horizontal="center"/>
      <protection hidden="1"/>
    </xf>
    <xf numFmtId="0" fontId="0" fillId="5" borderId="9" xfId="0" applyFill="1" applyBorder="1" applyProtection="1">
      <protection hidden="1"/>
    </xf>
    <xf numFmtId="164" fontId="4" fillId="7" borderId="9" xfId="0" applyNumberFormat="1" applyFont="1" applyFill="1" applyBorder="1" applyAlignment="1" applyProtection="1">
      <alignment horizontal="center"/>
      <protection hidden="1"/>
    </xf>
    <xf numFmtId="164" fontId="0" fillId="4" borderId="9" xfId="0" applyNumberFormat="1" applyFill="1" applyBorder="1" applyAlignment="1" applyProtection="1">
      <alignment horizontal="center"/>
      <protection hidden="1"/>
    </xf>
    <xf numFmtId="164" fontId="0" fillId="6" borderId="9" xfId="0" applyNumberFormat="1" applyFill="1" applyBorder="1" applyAlignment="1" applyProtection="1">
      <alignment horizontal="center"/>
      <protection hidden="1"/>
    </xf>
    <xf numFmtId="164" fontId="0" fillId="0" borderId="9" xfId="0" applyNumberFormat="1" applyBorder="1" applyProtection="1">
      <protection hidden="1"/>
    </xf>
    <xf numFmtId="164" fontId="0" fillId="4" borderId="9" xfId="0" applyNumberFormat="1" applyFill="1" applyBorder="1" applyProtection="1">
      <protection hidden="1"/>
    </xf>
    <xf numFmtId="0" fontId="6" fillId="3" borderId="9" xfId="0" applyFont="1" applyFill="1" applyBorder="1" applyAlignment="1" applyProtection="1">
      <alignment horizontal="center" vertical="center"/>
      <protection locked="0"/>
    </xf>
    <xf numFmtId="0" fontId="0" fillId="0" borderId="9" xfId="0" applyBorder="1" applyAlignment="1"/>
    <xf numFmtId="0" fontId="0" fillId="8" borderId="12" xfId="0" applyFill="1" applyBorder="1" applyAlignment="1">
      <alignment horizontal="center"/>
    </xf>
    <xf numFmtId="0" fontId="0" fillId="8" borderId="13" xfId="0" applyFill="1" applyBorder="1" applyAlignment="1">
      <alignment horizontal="center"/>
    </xf>
    <xf numFmtId="0" fontId="0" fillId="8" borderId="14" xfId="0" applyFill="1" applyBorder="1" applyAlignment="1">
      <alignment horizontal="center"/>
    </xf>
    <xf numFmtId="0" fontId="0" fillId="0" borderId="12" xfId="0" applyBorder="1" applyAlignment="1"/>
    <xf numFmtId="0" fontId="0" fillId="0" borderId="13" xfId="0" applyBorder="1" applyAlignment="1"/>
    <xf numFmtId="0" fontId="0" fillId="0" borderId="14" xfId="0" applyBorder="1" applyAlignment="1"/>
    <xf numFmtId="0" fontId="8" fillId="11" borderId="9" xfId="0" applyFont="1" applyFill="1" applyBorder="1" applyAlignment="1" applyProtection="1">
      <alignment horizontal="center" vertical="center" wrapText="1"/>
      <protection hidden="1"/>
    </xf>
    <xf numFmtId="0" fontId="1" fillId="0" borderId="9" xfId="0" applyNumberFormat="1" applyFont="1" applyBorder="1" applyAlignment="1" applyProtection="1">
      <alignment horizontal="left"/>
      <protection locked="0"/>
    </xf>
    <xf numFmtId="2" fontId="0" fillId="0" borderId="9" xfId="0" applyNumberFormat="1" applyBorder="1" applyAlignment="1" applyProtection="1">
      <alignment horizontal="left"/>
      <protection locked="0"/>
    </xf>
    <xf numFmtId="0" fontId="0" fillId="2" borderId="12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3" fillId="0" borderId="9" xfId="0" applyFont="1" applyBorder="1" applyAlignment="1"/>
    <xf numFmtId="0" fontId="2" fillId="0" borderId="9" xfId="0" applyFont="1" applyBorder="1" applyAlignment="1"/>
    <xf numFmtId="0" fontId="0" fillId="8" borderId="15" xfId="0" applyFill="1" applyBorder="1" applyAlignment="1">
      <alignment horizontal="center" vertical="center" wrapText="1"/>
    </xf>
    <xf numFmtId="0" fontId="0" fillId="8" borderId="11" xfId="0" applyFill="1" applyBorder="1" applyAlignment="1">
      <alignment horizontal="center" vertical="center" wrapText="1"/>
    </xf>
    <xf numFmtId="0" fontId="0" fillId="8" borderId="16" xfId="0" applyFill="1" applyBorder="1" applyAlignment="1">
      <alignment horizontal="center" vertical="center" wrapText="1"/>
    </xf>
    <xf numFmtId="0" fontId="0" fillId="8" borderId="17" xfId="0" applyFill="1" applyBorder="1" applyAlignment="1">
      <alignment horizontal="center" vertical="center" wrapText="1"/>
    </xf>
    <xf numFmtId="0" fontId="0" fillId="8" borderId="0" xfId="0" applyFill="1" applyBorder="1" applyAlignment="1">
      <alignment horizontal="center" vertical="center" wrapText="1"/>
    </xf>
    <xf numFmtId="0" fontId="0" fillId="8" borderId="18" xfId="0" applyFill="1" applyBorder="1" applyAlignment="1">
      <alignment horizontal="center" vertical="center" wrapText="1"/>
    </xf>
    <xf numFmtId="0" fontId="0" fillId="8" borderId="19" xfId="0" applyFill="1" applyBorder="1" applyAlignment="1">
      <alignment horizontal="center" vertical="center" wrapText="1"/>
    </xf>
    <xf numFmtId="0" fontId="0" fillId="8" borderId="10" xfId="0" applyFill="1" applyBorder="1" applyAlignment="1">
      <alignment horizontal="center" vertical="center" wrapText="1"/>
    </xf>
    <xf numFmtId="0" fontId="0" fillId="8" borderId="20" xfId="0" applyFill="1" applyBorder="1" applyAlignment="1">
      <alignment horizontal="center" vertical="center" wrapText="1"/>
    </xf>
    <xf numFmtId="0" fontId="11" fillId="0" borderId="36" xfId="0" applyFont="1" applyFill="1" applyBorder="1" applyAlignment="1">
      <alignment horizontal="center" vertical="center" wrapText="1"/>
    </xf>
    <xf numFmtId="0" fontId="11" fillId="0" borderId="31" xfId="0" applyFont="1" applyFill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3" borderId="9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 applyProtection="1">
      <alignment horizontal="center" vertical="center" wrapText="1"/>
      <protection hidden="1"/>
    </xf>
    <xf numFmtId="0" fontId="10" fillId="0" borderId="9" xfId="0" applyFont="1" applyFill="1" applyBorder="1" applyAlignment="1" applyProtection="1">
      <alignment horizontal="center" vertical="center" wrapText="1"/>
      <protection hidden="1"/>
    </xf>
    <xf numFmtId="0" fontId="10" fillId="0" borderId="36" xfId="0" applyFont="1" applyFill="1" applyBorder="1" applyAlignment="1" applyProtection="1">
      <alignment horizontal="center" vertical="center" wrapText="1"/>
      <protection hidden="1"/>
    </xf>
    <xf numFmtId="0" fontId="10" fillId="0" borderId="31" xfId="0" applyFont="1" applyFill="1" applyBorder="1" applyAlignment="1" applyProtection="1">
      <alignment horizontal="center" vertical="center" wrapText="1"/>
      <protection hidden="1"/>
    </xf>
    <xf numFmtId="0" fontId="11" fillId="0" borderId="37" xfId="0" applyFont="1" applyBorder="1" applyAlignment="1">
      <alignment horizontal="center" vertical="center" wrapText="1"/>
    </xf>
    <xf numFmtId="0" fontId="8" fillId="10" borderId="36" xfId="0" applyFont="1" applyFill="1" applyBorder="1" applyAlignment="1" applyProtection="1">
      <alignment horizontal="center" vertical="center" wrapText="1"/>
      <protection hidden="1"/>
    </xf>
    <xf numFmtId="0" fontId="8" fillId="10" borderId="31" xfId="0" applyFont="1" applyFill="1" applyBorder="1" applyAlignment="1" applyProtection="1">
      <alignment horizontal="center" vertical="center" wrapText="1"/>
      <protection hidden="1"/>
    </xf>
    <xf numFmtId="0" fontId="6" fillId="8" borderId="12" xfId="0" applyFont="1" applyFill="1" applyBorder="1" applyAlignment="1" applyProtection="1">
      <alignment horizontal="center" vertical="center" wrapText="1"/>
      <protection locked="0"/>
    </xf>
    <xf numFmtId="0" fontId="6" fillId="8" borderId="14" xfId="0" applyFont="1" applyFill="1" applyBorder="1" applyAlignment="1" applyProtection="1">
      <alignment horizontal="center" vertical="center" wrapText="1"/>
      <protection locked="0"/>
    </xf>
    <xf numFmtId="0" fontId="0" fillId="0" borderId="25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</cellXfs>
  <cellStyles count="1">
    <cellStyle name="Normálna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57"/>
  <sheetViews>
    <sheetView showGridLines="0" tabSelected="1" zoomScaleNormal="100" workbookViewId="0">
      <selection activeCell="H5" sqref="H5"/>
    </sheetView>
  </sheetViews>
  <sheetFormatPr defaultRowHeight="12.75" x14ac:dyDescent="0.2"/>
  <cols>
    <col min="1" max="1" width="2.42578125" customWidth="1"/>
    <col min="2" max="2" width="5" customWidth="1"/>
    <col min="6" max="6" width="12.5703125" customWidth="1"/>
    <col min="8" max="8" width="10.28515625" style="1" customWidth="1"/>
    <col min="9" max="9" width="8.28515625" style="1" customWidth="1"/>
    <col min="10" max="10" width="10.28515625" style="2" customWidth="1"/>
    <col min="11" max="11" width="15.7109375" customWidth="1"/>
    <col min="12" max="13" width="2.85546875" customWidth="1"/>
    <col min="14" max="15" width="12.28515625" customWidth="1"/>
    <col min="16" max="17" width="4.5703125" customWidth="1"/>
    <col min="18" max="18" width="13.28515625" customWidth="1"/>
    <col min="19" max="19" width="12.140625" customWidth="1"/>
    <col min="20" max="20" width="9.7109375" customWidth="1"/>
    <col min="21" max="21" width="8" customWidth="1"/>
    <col min="22" max="22" width="9.5703125" customWidth="1"/>
    <col min="23" max="23" width="8.5703125" customWidth="1"/>
    <col min="24" max="24" width="7.85546875" customWidth="1"/>
    <col min="25" max="27" width="9.7109375" customWidth="1"/>
    <col min="28" max="28" width="9.42578125" hidden="1" customWidth="1"/>
    <col min="29" max="29" width="17.42578125" hidden="1" customWidth="1"/>
    <col min="30" max="30" width="16.42578125" hidden="1" customWidth="1"/>
    <col min="31" max="31" width="13.28515625" hidden="1" customWidth="1"/>
    <col min="32" max="32" width="11.28515625" hidden="1" customWidth="1"/>
    <col min="33" max="33" width="16.5703125" hidden="1" customWidth="1"/>
    <col min="34" max="34" width="18.7109375" hidden="1" customWidth="1"/>
    <col min="35" max="35" width="0" hidden="1" customWidth="1"/>
    <col min="36" max="36" width="5" hidden="1" customWidth="1"/>
    <col min="37" max="37" width="0" style="12" hidden="1" customWidth="1"/>
  </cols>
  <sheetData>
    <row r="1" spans="1:37" ht="15" customHeight="1" x14ac:dyDescent="0.2">
      <c r="A1" s="13"/>
      <c r="B1" s="14"/>
      <c r="C1" s="14"/>
      <c r="D1" s="14"/>
      <c r="E1" s="14"/>
      <c r="F1" s="14"/>
      <c r="G1" s="14"/>
      <c r="H1" s="15"/>
      <c r="I1" s="15"/>
      <c r="J1" s="16"/>
      <c r="K1" s="14"/>
      <c r="L1" s="14"/>
      <c r="M1" s="17"/>
      <c r="N1" s="108" t="s">
        <v>79</v>
      </c>
      <c r="O1" s="136" t="s">
        <v>92</v>
      </c>
      <c r="P1" s="133" t="s">
        <v>87</v>
      </c>
      <c r="Q1" s="135" t="s">
        <v>93</v>
      </c>
      <c r="R1" s="131" t="s">
        <v>85</v>
      </c>
      <c r="S1" s="131" t="s">
        <v>86</v>
      </c>
      <c r="T1" s="132" t="s">
        <v>80</v>
      </c>
      <c r="U1" s="129" t="s">
        <v>81</v>
      </c>
      <c r="V1" s="129" t="s">
        <v>82</v>
      </c>
      <c r="W1" s="129" t="s">
        <v>83</v>
      </c>
      <c r="X1" s="130" t="s">
        <v>84</v>
      </c>
      <c r="Y1" s="127" t="s">
        <v>91</v>
      </c>
      <c r="Z1" s="129" t="s">
        <v>89</v>
      </c>
      <c r="AA1" s="129" t="s">
        <v>90</v>
      </c>
      <c r="AB1" s="48"/>
      <c r="AC1" s="6"/>
      <c r="AD1" s="6"/>
    </row>
    <row r="2" spans="1:37" ht="19.5" customHeight="1" x14ac:dyDescent="0.3">
      <c r="A2" s="18"/>
      <c r="B2" s="54" t="s">
        <v>88</v>
      </c>
      <c r="C2" s="68"/>
      <c r="D2" s="68"/>
      <c r="E2" s="68"/>
      <c r="F2" s="68"/>
      <c r="G2" s="68"/>
      <c r="H2" s="68"/>
      <c r="I2" s="66"/>
      <c r="J2" s="109">
        <v>2020</v>
      </c>
      <c r="K2" s="110"/>
      <c r="L2" s="54"/>
      <c r="M2" s="19"/>
      <c r="N2" s="108"/>
      <c r="O2" s="137"/>
      <c r="P2" s="134"/>
      <c r="Q2" s="135"/>
      <c r="R2" s="131"/>
      <c r="S2" s="131"/>
      <c r="T2" s="132"/>
      <c r="U2" s="129"/>
      <c r="V2" s="129"/>
      <c r="W2" s="129"/>
      <c r="X2" s="130"/>
      <c r="Y2" s="128"/>
      <c r="Z2" s="129"/>
      <c r="AA2" s="129"/>
      <c r="AB2" s="48"/>
      <c r="AC2" s="6"/>
      <c r="AD2" s="6"/>
    </row>
    <row r="3" spans="1:37" ht="13.5" customHeight="1" x14ac:dyDescent="0.2">
      <c r="A3" s="18"/>
      <c r="B3" s="55" t="s">
        <v>63</v>
      </c>
      <c r="C3" s="111"/>
      <c r="D3" s="112"/>
      <c r="E3" s="112"/>
      <c r="F3" s="112"/>
      <c r="G3" s="113"/>
      <c r="H3" s="56"/>
      <c r="I3" s="56"/>
      <c r="J3" s="57"/>
      <c r="K3" s="55"/>
      <c r="L3" s="55"/>
      <c r="M3" s="19"/>
      <c r="N3" s="70">
        <v>43224</v>
      </c>
      <c r="O3" s="67">
        <f>IF(N3="","",N3+11)</f>
        <v>43235</v>
      </c>
      <c r="P3" s="45">
        <v>1</v>
      </c>
      <c r="Q3" s="88" t="s">
        <v>96</v>
      </c>
      <c r="R3" s="81" t="s">
        <v>95</v>
      </c>
      <c r="S3" s="46" t="s">
        <v>94</v>
      </c>
      <c r="T3" s="46">
        <v>30</v>
      </c>
      <c r="U3" s="100"/>
      <c r="V3" s="100"/>
      <c r="W3" s="100"/>
      <c r="X3" s="82">
        <f>IF(SUM(T3)-(U3)+(U3)-(V3)+(V3)-(W3)=0,"",(IFERROR(SUM(T3)-(U3)+(U3)-(V3)+(V3)-(W3),"")))</f>
        <v>30</v>
      </c>
      <c r="Y3" s="83">
        <f>IF(X3=0,"",(IFERROR(SUM(X3/T3),"")))</f>
        <v>1</v>
      </c>
      <c r="Z3" s="84" t="str">
        <f>IF(U3=0,"",(IFERROR(SUM(U3/T3),"")))</f>
        <v/>
      </c>
      <c r="AA3" s="85" t="str">
        <f>IF(V3=0,"",(IFERROR(SUM(V3/T3),"")))</f>
        <v/>
      </c>
      <c r="AB3" s="48"/>
      <c r="AC3" s="6"/>
      <c r="AD3" s="6"/>
    </row>
    <row r="4" spans="1:37" x14ac:dyDescent="0.2">
      <c r="A4" s="18"/>
      <c r="B4" s="55"/>
      <c r="C4" s="114" t="s">
        <v>41</v>
      </c>
      <c r="D4" s="114"/>
      <c r="E4" s="114"/>
      <c r="F4" s="114"/>
      <c r="G4" s="114"/>
      <c r="H4" s="70">
        <v>43955</v>
      </c>
      <c r="I4" s="47" t="str">
        <f>IF(H4="","",VLOOKUP(AI4,$AJ$4:$AK$11,2))</f>
        <v>pondelok</v>
      </c>
      <c r="J4" s="58"/>
      <c r="K4" s="59" t="s">
        <v>17</v>
      </c>
      <c r="L4" s="69"/>
      <c r="M4" s="19"/>
      <c r="N4" s="70"/>
      <c r="O4" s="67" t="str">
        <f t="shared" ref="O4:O25" si="0">IF(N4="","",N4+11)</f>
        <v/>
      </c>
      <c r="P4" s="45">
        <v>2</v>
      </c>
      <c r="Q4" s="81"/>
      <c r="R4" s="81"/>
      <c r="S4" s="45"/>
      <c r="T4" s="46"/>
      <c r="U4" s="100"/>
      <c r="V4" s="100"/>
      <c r="W4" s="100"/>
      <c r="X4" s="82" t="str">
        <f>IF(SUM(T4)-(U4)+(U4)-(V4)+(V4)-(W4)=0,"",(IFERROR(SUM(T4)-(U4)+(U4)-(V4)+(V4)-(W4),"")))</f>
        <v/>
      </c>
      <c r="Y4" s="83" t="str">
        <f>IF(X4=0,"",(IFERROR(SUM(X4/T4),"")))</f>
        <v/>
      </c>
      <c r="Z4" s="84" t="str">
        <f t="shared" ref="Z4:Z24" si="1">IF(U4=0,"",(IFERROR(SUM(U4/T4),"")))</f>
        <v/>
      </c>
      <c r="AA4" s="85" t="str">
        <f t="shared" ref="AA4:AA24" si="2">IF(V4=0,"",(IFERROR(SUM(V4/T4),"")))</f>
        <v/>
      </c>
      <c r="AB4" s="48"/>
      <c r="AC4" s="6"/>
      <c r="AD4" s="6"/>
      <c r="AI4">
        <f>WEEKDAY(H4,2)</f>
        <v>1</v>
      </c>
      <c r="AJ4">
        <v>1</v>
      </c>
      <c r="AK4" s="12" t="s">
        <v>42</v>
      </c>
    </row>
    <row r="5" spans="1:37" x14ac:dyDescent="0.2">
      <c r="A5" s="18"/>
      <c r="B5" s="55"/>
      <c r="C5" s="115"/>
      <c r="D5" s="115"/>
      <c r="E5" s="115"/>
      <c r="F5" s="115"/>
      <c r="G5" s="115"/>
      <c r="H5" s="56"/>
      <c r="I5" s="55"/>
      <c r="J5" s="57"/>
      <c r="K5" s="64"/>
      <c r="L5" s="55"/>
      <c r="M5" s="19"/>
      <c r="N5" s="70"/>
      <c r="O5" s="67" t="str">
        <f t="shared" si="0"/>
        <v/>
      </c>
      <c r="P5" s="45">
        <v>3</v>
      </c>
      <c r="Q5" s="81"/>
      <c r="R5" s="81"/>
      <c r="S5" s="45"/>
      <c r="T5" s="46"/>
      <c r="U5" s="100"/>
      <c r="V5" s="100"/>
      <c r="W5" s="100"/>
      <c r="X5" s="82" t="str">
        <f t="shared" ref="X5:X25" si="3">IF(SUM(T5)-(U5)+(U5)-(V5)+(V5)-(W5)=0,"",(IFERROR(SUM(T5)-(U5)+(U5)-(V5)+(V5)-(W5),"")))</f>
        <v/>
      </c>
      <c r="Y5" s="83" t="str">
        <f t="shared" ref="Y5:Y24" si="4">IF(X5=0,"",(IFERROR(SUM(X5/T5),"")))</f>
        <v/>
      </c>
      <c r="Z5" s="84" t="str">
        <f t="shared" si="1"/>
        <v/>
      </c>
      <c r="AA5" s="85" t="str">
        <f t="shared" si="2"/>
        <v/>
      </c>
      <c r="AB5" s="48"/>
      <c r="AC5" s="6"/>
      <c r="AD5" s="6"/>
      <c r="AJ5">
        <v>2</v>
      </c>
      <c r="AK5" s="12" t="s">
        <v>43</v>
      </c>
    </row>
    <row r="6" spans="1:37" x14ac:dyDescent="0.2">
      <c r="A6" s="18"/>
      <c r="B6" s="55"/>
      <c r="C6" s="101" t="s">
        <v>48</v>
      </c>
      <c r="D6" s="101"/>
      <c r="E6" s="101"/>
      <c r="F6" s="101"/>
      <c r="G6" s="101"/>
      <c r="H6" s="89">
        <f>IF(H4="","",(H4-9))</f>
        <v>43946</v>
      </c>
      <c r="I6" s="90" t="str">
        <f t="shared" ref="I6:I24" si="5">IF(H6="","",VLOOKUP(AI6,$AJ$4:$AK$11,2))</f>
        <v>sobota</v>
      </c>
      <c r="J6" s="91"/>
      <c r="K6" s="60" t="s">
        <v>49</v>
      </c>
      <c r="L6" s="63"/>
      <c r="M6" s="19"/>
      <c r="N6" s="70"/>
      <c r="O6" s="67" t="str">
        <f t="shared" si="0"/>
        <v/>
      </c>
      <c r="P6" s="45">
        <v>4</v>
      </c>
      <c r="Q6" s="81"/>
      <c r="R6" s="81"/>
      <c r="S6" s="45"/>
      <c r="T6" s="46"/>
      <c r="U6" s="100"/>
      <c r="V6" s="100"/>
      <c r="W6" s="100"/>
      <c r="X6" s="82" t="str">
        <f>IF(SUM(T6)-(U6)+(U6)-(V6)+(V6)-(W6)=0,"",(IFERROR(SUM(T6)-(U6)+(U6)-(V6)+(V6)-(W6),"")))</f>
        <v/>
      </c>
      <c r="Y6" s="83" t="str">
        <f t="shared" si="4"/>
        <v/>
      </c>
      <c r="Z6" s="84" t="str">
        <f t="shared" si="1"/>
        <v/>
      </c>
      <c r="AA6" s="85" t="str">
        <f t="shared" si="2"/>
        <v/>
      </c>
      <c r="AB6" s="48"/>
      <c r="AC6" s="6"/>
      <c r="AD6" s="6"/>
      <c r="AI6">
        <f t="shared" ref="AI6:AI23" si="6">WEEKDAY(H6,2)</f>
        <v>6</v>
      </c>
      <c r="AJ6">
        <v>3</v>
      </c>
      <c r="AK6" s="12" t="s">
        <v>44</v>
      </c>
    </row>
    <row r="7" spans="1:37" x14ac:dyDescent="0.2">
      <c r="A7" s="18"/>
      <c r="B7" s="55"/>
      <c r="C7" s="101" t="s">
        <v>50</v>
      </c>
      <c r="D7" s="101"/>
      <c r="E7" s="101"/>
      <c r="F7" s="101"/>
      <c r="G7" s="101"/>
      <c r="H7" s="89">
        <f>IF(H4="","",H4-4)</f>
        <v>43951</v>
      </c>
      <c r="I7" s="90" t="str">
        <f t="shared" si="5"/>
        <v>štvrtok</v>
      </c>
      <c r="J7" s="91"/>
      <c r="K7" s="60" t="s">
        <v>49</v>
      </c>
      <c r="L7" s="63"/>
      <c r="M7" s="19"/>
      <c r="N7" s="70"/>
      <c r="O7" s="67" t="str">
        <f t="shared" si="0"/>
        <v/>
      </c>
      <c r="P7" s="45">
        <v>5</v>
      </c>
      <c r="Q7" s="81"/>
      <c r="R7" s="45"/>
      <c r="S7" s="45"/>
      <c r="T7" s="46"/>
      <c r="U7" s="100"/>
      <c r="V7" s="100"/>
      <c r="W7" s="100"/>
      <c r="X7" s="82" t="str">
        <f t="shared" si="3"/>
        <v/>
      </c>
      <c r="Y7" s="83" t="str">
        <f t="shared" si="4"/>
        <v/>
      </c>
      <c r="Z7" s="84" t="str">
        <f t="shared" si="1"/>
        <v/>
      </c>
      <c r="AA7" s="85" t="str">
        <f t="shared" si="2"/>
        <v/>
      </c>
      <c r="AB7" s="48"/>
      <c r="AC7" s="6"/>
      <c r="AD7" s="6"/>
      <c r="AI7">
        <f t="shared" si="6"/>
        <v>4</v>
      </c>
      <c r="AJ7">
        <v>4</v>
      </c>
      <c r="AK7" s="12" t="s">
        <v>45</v>
      </c>
    </row>
    <row r="8" spans="1:37" x14ac:dyDescent="0.2">
      <c r="A8" s="18"/>
      <c r="B8" s="55">
        <v>1</v>
      </c>
      <c r="C8" s="105" t="s">
        <v>51</v>
      </c>
      <c r="D8" s="106"/>
      <c r="E8" s="106"/>
      <c r="F8" s="106"/>
      <c r="G8" s="107"/>
      <c r="H8" s="89">
        <f>IF(H4="","",H4-3)</f>
        <v>43952</v>
      </c>
      <c r="I8" s="90" t="str">
        <f t="shared" si="5"/>
        <v>piatok</v>
      </c>
      <c r="J8" s="92"/>
      <c r="K8" s="60"/>
      <c r="L8" s="55"/>
      <c r="M8" s="19"/>
      <c r="N8" s="70"/>
      <c r="O8" s="67" t="str">
        <f t="shared" si="0"/>
        <v/>
      </c>
      <c r="P8" s="45">
        <v>6</v>
      </c>
      <c r="Q8" s="81"/>
      <c r="R8" s="45"/>
      <c r="S8" s="46"/>
      <c r="T8" s="46"/>
      <c r="U8" s="100"/>
      <c r="V8" s="100"/>
      <c r="W8" s="100"/>
      <c r="X8" s="82" t="str">
        <f t="shared" si="3"/>
        <v/>
      </c>
      <c r="Y8" s="83" t="str">
        <f t="shared" si="4"/>
        <v/>
      </c>
      <c r="Z8" s="84" t="str">
        <f t="shared" si="1"/>
        <v/>
      </c>
      <c r="AA8" s="85" t="str">
        <f t="shared" si="2"/>
        <v/>
      </c>
      <c r="AB8" s="48"/>
      <c r="AC8" s="6"/>
      <c r="AD8" s="6"/>
      <c r="AI8">
        <f t="shared" si="6"/>
        <v>5</v>
      </c>
    </row>
    <row r="9" spans="1:37" x14ac:dyDescent="0.2">
      <c r="A9" s="18"/>
      <c r="B9" s="55">
        <v>4</v>
      </c>
      <c r="C9" s="101" t="s">
        <v>52</v>
      </c>
      <c r="D9" s="101"/>
      <c r="E9" s="101"/>
      <c r="F9" s="101"/>
      <c r="G9" s="101"/>
      <c r="H9" s="93">
        <f>IF(H4="","",H4)</f>
        <v>43955</v>
      </c>
      <c r="I9" s="94" t="str">
        <f t="shared" si="5"/>
        <v>pondelok</v>
      </c>
      <c r="J9" s="92"/>
      <c r="K9" s="60"/>
      <c r="L9" s="55"/>
      <c r="M9" s="19"/>
      <c r="N9" s="70"/>
      <c r="O9" s="67" t="str">
        <f t="shared" si="0"/>
        <v/>
      </c>
      <c r="P9" s="45">
        <v>7</v>
      </c>
      <c r="Q9" s="81"/>
      <c r="R9" s="45"/>
      <c r="S9" s="45"/>
      <c r="T9" s="46"/>
      <c r="U9" s="100"/>
      <c r="V9" s="100"/>
      <c r="W9" s="100"/>
      <c r="X9" s="82" t="str">
        <f t="shared" si="3"/>
        <v/>
      </c>
      <c r="Y9" s="83" t="str">
        <f t="shared" si="4"/>
        <v/>
      </c>
      <c r="Z9" s="84" t="str">
        <f t="shared" si="1"/>
        <v/>
      </c>
      <c r="AA9" s="85" t="str">
        <f t="shared" si="2"/>
        <v/>
      </c>
      <c r="AB9" s="53">
        <f>VLOOKUP(AI4,AJ4:AK11,1)</f>
        <v>1</v>
      </c>
      <c r="AC9" s="6"/>
      <c r="AD9" s="6"/>
      <c r="AI9">
        <f t="shared" si="6"/>
        <v>1</v>
      </c>
      <c r="AJ9">
        <v>5</v>
      </c>
      <c r="AK9" s="12" t="s">
        <v>46</v>
      </c>
    </row>
    <row r="10" spans="1:37" x14ac:dyDescent="0.2">
      <c r="A10" s="18"/>
      <c r="B10" s="55">
        <v>5</v>
      </c>
      <c r="C10" s="101" t="s">
        <v>53</v>
      </c>
      <c r="D10" s="101"/>
      <c r="E10" s="101"/>
      <c r="F10" s="101"/>
      <c r="G10" s="101"/>
      <c r="H10" s="89">
        <f>IF(H4="","",H4+1)</f>
        <v>43956</v>
      </c>
      <c r="I10" s="90" t="str">
        <f t="shared" si="5"/>
        <v>utorok</v>
      </c>
      <c r="J10" s="92"/>
      <c r="K10" s="60"/>
      <c r="L10" s="55"/>
      <c r="M10" s="19"/>
      <c r="N10" s="70"/>
      <c r="O10" s="67" t="str">
        <f t="shared" si="0"/>
        <v/>
      </c>
      <c r="P10" s="45">
        <v>8</v>
      </c>
      <c r="Q10" s="81"/>
      <c r="R10" s="45"/>
      <c r="S10" s="46"/>
      <c r="T10" s="46"/>
      <c r="U10" s="100"/>
      <c r="V10" s="100"/>
      <c r="W10" s="100"/>
      <c r="X10" s="82" t="str">
        <f t="shared" si="3"/>
        <v/>
      </c>
      <c r="Y10" s="83" t="str">
        <f t="shared" si="4"/>
        <v/>
      </c>
      <c r="Z10" s="84" t="str">
        <f t="shared" si="1"/>
        <v/>
      </c>
      <c r="AA10" s="85" t="str">
        <f t="shared" si="2"/>
        <v/>
      </c>
      <c r="AB10" s="48"/>
      <c r="AC10" s="6"/>
      <c r="AD10" s="6"/>
      <c r="AI10">
        <f t="shared" si="6"/>
        <v>2</v>
      </c>
      <c r="AJ10">
        <v>6</v>
      </c>
      <c r="AK10" s="12" t="s">
        <v>18</v>
      </c>
    </row>
    <row r="11" spans="1:37" x14ac:dyDescent="0.2">
      <c r="A11" s="18"/>
      <c r="B11" s="61" t="s">
        <v>19</v>
      </c>
      <c r="C11" s="116" t="s">
        <v>54</v>
      </c>
      <c r="D11" s="101"/>
      <c r="E11" s="101"/>
      <c r="F11" s="101"/>
      <c r="G11" s="101"/>
      <c r="H11" s="95">
        <f>IF(H4="","",H4+2)</f>
        <v>43957</v>
      </c>
      <c r="I11" s="90" t="str">
        <f t="shared" si="5"/>
        <v>streda</v>
      </c>
      <c r="J11" s="92"/>
      <c r="K11" s="60"/>
      <c r="L11" s="55"/>
      <c r="M11" s="19"/>
      <c r="N11" s="70"/>
      <c r="O11" s="67" t="str">
        <f t="shared" si="0"/>
        <v/>
      </c>
      <c r="P11" s="45">
        <v>9</v>
      </c>
      <c r="Q11" s="45"/>
      <c r="R11" s="45"/>
      <c r="S11" s="45"/>
      <c r="T11" s="46"/>
      <c r="U11" s="100"/>
      <c r="V11" s="100"/>
      <c r="W11" s="100"/>
      <c r="X11" s="82" t="str">
        <f t="shared" si="3"/>
        <v/>
      </c>
      <c r="Y11" s="83" t="str">
        <f t="shared" si="4"/>
        <v/>
      </c>
      <c r="Z11" s="84" t="str">
        <f t="shared" si="1"/>
        <v/>
      </c>
      <c r="AA11" s="85" t="str">
        <f t="shared" si="2"/>
        <v/>
      </c>
      <c r="AB11" s="48"/>
      <c r="AC11" s="6"/>
      <c r="AD11" s="6"/>
      <c r="AI11">
        <f t="shared" si="6"/>
        <v>3</v>
      </c>
      <c r="AJ11">
        <v>7</v>
      </c>
      <c r="AK11" s="12" t="s">
        <v>47</v>
      </c>
    </row>
    <row r="12" spans="1:37" x14ac:dyDescent="0.2">
      <c r="A12" s="18"/>
      <c r="B12" s="55">
        <v>9</v>
      </c>
      <c r="C12" s="101" t="s">
        <v>55</v>
      </c>
      <c r="D12" s="101"/>
      <c r="E12" s="101"/>
      <c r="F12" s="101"/>
      <c r="G12" s="101"/>
      <c r="H12" s="89">
        <f>IF(H4="","",H4+5)</f>
        <v>43960</v>
      </c>
      <c r="I12" s="90" t="str">
        <f t="shared" si="5"/>
        <v>sobota</v>
      </c>
      <c r="J12" s="92"/>
      <c r="K12" s="60"/>
      <c r="L12" s="55"/>
      <c r="M12" s="19"/>
      <c r="N12" s="70"/>
      <c r="O12" s="67" t="str">
        <f t="shared" si="0"/>
        <v/>
      </c>
      <c r="P12" s="45">
        <v>10</v>
      </c>
      <c r="Q12" s="45"/>
      <c r="R12" s="45"/>
      <c r="S12" s="45"/>
      <c r="T12" s="46"/>
      <c r="U12" s="100"/>
      <c r="V12" s="100"/>
      <c r="W12" s="100"/>
      <c r="X12" s="82" t="str">
        <f t="shared" si="3"/>
        <v/>
      </c>
      <c r="Y12" s="83" t="str">
        <f t="shared" si="4"/>
        <v/>
      </c>
      <c r="Z12" s="84" t="str">
        <f t="shared" si="1"/>
        <v/>
      </c>
      <c r="AA12" s="85" t="str">
        <f t="shared" si="2"/>
        <v/>
      </c>
      <c r="AB12" s="48"/>
      <c r="AC12" s="6"/>
      <c r="AD12" s="6"/>
      <c r="AI12">
        <f t="shared" si="6"/>
        <v>6</v>
      </c>
    </row>
    <row r="13" spans="1:37" x14ac:dyDescent="0.2">
      <c r="A13" s="18"/>
      <c r="B13" s="61" t="s">
        <v>20</v>
      </c>
      <c r="C13" s="116" t="s">
        <v>54</v>
      </c>
      <c r="D13" s="117"/>
      <c r="E13" s="117"/>
      <c r="F13" s="117"/>
      <c r="G13" s="117"/>
      <c r="H13" s="95">
        <f>IF(H4="","",H4+5)</f>
        <v>43960</v>
      </c>
      <c r="I13" s="90" t="str">
        <f t="shared" si="5"/>
        <v>sobota</v>
      </c>
      <c r="J13" s="92"/>
      <c r="K13" s="60"/>
      <c r="L13" s="55"/>
      <c r="M13" s="19"/>
      <c r="N13" s="70"/>
      <c r="O13" s="67" t="str">
        <f t="shared" si="0"/>
        <v/>
      </c>
      <c r="P13" s="45">
        <v>11</v>
      </c>
      <c r="Q13" s="45"/>
      <c r="R13" s="45"/>
      <c r="S13" s="45"/>
      <c r="T13" s="46"/>
      <c r="U13" s="100"/>
      <c r="V13" s="100"/>
      <c r="W13" s="100"/>
      <c r="X13" s="82" t="str">
        <f t="shared" si="3"/>
        <v/>
      </c>
      <c r="Y13" s="83" t="str">
        <f t="shared" si="4"/>
        <v/>
      </c>
      <c r="Z13" s="84" t="str">
        <f t="shared" si="1"/>
        <v/>
      </c>
      <c r="AA13" s="85" t="str">
        <f t="shared" si="2"/>
        <v/>
      </c>
      <c r="AB13" s="48"/>
      <c r="AC13" s="6"/>
      <c r="AD13" s="6"/>
      <c r="AI13">
        <f t="shared" si="6"/>
        <v>6</v>
      </c>
    </row>
    <row r="14" spans="1:37" x14ac:dyDescent="0.2">
      <c r="A14" s="18"/>
      <c r="B14" s="55">
        <v>14</v>
      </c>
      <c r="C14" s="101" t="s">
        <v>56</v>
      </c>
      <c r="D14" s="101"/>
      <c r="E14" s="101"/>
      <c r="F14" s="101"/>
      <c r="G14" s="101"/>
      <c r="H14" s="96">
        <f>IF(H4="","",H4+10)</f>
        <v>43965</v>
      </c>
      <c r="I14" s="90" t="str">
        <f t="shared" si="5"/>
        <v>štvrtok</v>
      </c>
      <c r="J14" s="92"/>
      <c r="K14" s="60"/>
      <c r="L14" s="55"/>
      <c r="M14" s="19"/>
      <c r="N14" s="65"/>
      <c r="O14" s="67" t="str">
        <f t="shared" si="0"/>
        <v/>
      </c>
      <c r="P14" s="45">
        <v>12</v>
      </c>
      <c r="Q14" s="45"/>
      <c r="R14" s="45"/>
      <c r="S14" s="45"/>
      <c r="T14" s="46"/>
      <c r="U14" s="100"/>
      <c r="V14" s="100"/>
      <c r="W14" s="100"/>
      <c r="X14" s="82" t="str">
        <f t="shared" si="3"/>
        <v/>
      </c>
      <c r="Y14" s="83" t="str">
        <f t="shared" si="4"/>
        <v/>
      </c>
      <c r="Z14" s="84" t="str">
        <f t="shared" si="1"/>
        <v/>
      </c>
      <c r="AA14" s="85" t="str">
        <f t="shared" si="2"/>
        <v/>
      </c>
      <c r="AB14" s="48"/>
      <c r="AC14" s="6"/>
      <c r="AD14" s="6"/>
      <c r="AI14">
        <f t="shared" si="6"/>
        <v>4</v>
      </c>
    </row>
    <row r="15" spans="1:37" x14ac:dyDescent="0.2">
      <c r="A15" s="18"/>
      <c r="B15" s="62" t="s">
        <v>21</v>
      </c>
      <c r="C15" s="116" t="s">
        <v>54</v>
      </c>
      <c r="D15" s="117"/>
      <c r="E15" s="117"/>
      <c r="F15" s="117"/>
      <c r="G15" s="117"/>
      <c r="H15" s="95">
        <f>IF(H4="","",H4+11)</f>
        <v>43966</v>
      </c>
      <c r="I15" s="90" t="str">
        <f t="shared" si="5"/>
        <v>piatok</v>
      </c>
      <c r="J15" s="92"/>
      <c r="K15" s="60"/>
      <c r="L15" s="55"/>
      <c r="M15" s="19"/>
      <c r="N15" s="65"/>
      <c r="O15" s="67" t="str">
        <f t="shared" si="0"/>
        <v/>
      </c>
      <c r="P15" s="45">
        <v>13</v>
      </c>
      <c r="Q15" s="45"/>
      <c r="R15" s="45"/>
      <c r="S15" s="45"/>
      <c r="T15" s="46"/>
      <c r="U15" s="100"/>
      <c r="V15" s="100"/>
      <c r="W15" s="100"/>
      <c r="X15" s="82" t="str">
        <f t="shared" si="3"/>
        <v/>
      </c>
      <c r="Y15" s="83" t="str">
        <f t="shared" si="4"/>
        <v/>
      </c>
      <c r="Z15" s="84" t="str">
        <f t="shared" si="1"/>
        <v/>
      </c>
      <c r="AA15" s="85" t="str">
        <f t="shared" si="2"/>
        <v/>
      </c>
      <c r="AB15" s="48"/>
      <c r="AC15" s="6"/>
      <c r="AD15" s="6"/>
      <c r="AI15">
        <f t="shared" si="6"/>
        <v>5</v>
      </c>
    </row>
    <row r="16" spans="1:37" x14ac:dyDescent="0.2">
      <c r="A16" s="18"/>
      <c r="B16" s="55">
        <v>16</v>
      </c>
      <c r="C16" s="101" t="s">
        <v>33</v>
      </c>
      <c r="D16" s="101"/>
      <c r="E16" s="101"/>
      <c r="F16" s="101"/>
      <c r="G16" s="101"/>
      <c r="H16" s="89">
        <f>IF(H4="","",H4+12)</f>
        <v>43967</v>
      </c>
      <c r="I16" s="90" t="str">
        <f t="shared" si="5"/>
        <v>sobota</v>
      </c>
      <c r="J16" s="92"/>
      <c r="K16" s="60"/>
      <c r="L16" s="55"/>
      <c r="M16" s="19"/>
      <c r="N16" s="71"/>
      <c r="O16" s="67" t="str">
        <f t="shared" si="0"/>
        <v/>
      </c>
      <c r="P16" s="45">
        <v>14</v>
      </c>
      <c r="Q16" s="45"/>
      <c r="R16" s="45"/>
      <c r="S16" s="45"/>
      <c r="T16" s="46"/>
      <c r="U16" s="100"/>
      <c r="V16" s="100"/>
      <c r="W16" s="100"/>
      <c r="X16" s="82" t="str">
        <f t="shared" si="3"/>
        <v/>
      </c>
      <c r="Y16" s="83" t="str">
        <f t="shared" si="4"/>
        <v/>
      </c>
      <c r="Z16" s="84" t="str">
        <f t="shared" si="1"/>
        <v/>
      </c>
      <c r="AA16" s="85" t="str">
        <f t="shared" si="2"/>
        <v/>
      </c>
      <c r="AB16" s="48"/>
      <c r="AC16" s="6"/>
      <c r="AD16" s="6"/>
      <c r="AI16">
        <f t="shared" si="6"/>
        <v>6</v>
      </c>
    </row>
    <row r="17" spans="1:35" x14ac:dyDescent="0.2">
      <c r="A17" s="18"/>
      <c r="B17" s="55">
        <v>17</v>
      </c>
      <c r="C17" s="101" t="s">
        <v>34</v>
      </c>
      <c r="D17" s="101"/>
      <c r="E17" s="101"/>
      <c r="F17" s="101"/>
      <c r="G17" s="101"/>
      <c r="H17" s="97">
        <f>IF(H4="","",H4+13)</f>
        <v>43968</v>
      </c>
      <c r="I17" s="90" t="str">
        <f t="shared" si="5"/>
        <v>nedeľa</v>
      </c>
      <c r="J17" s="92"/>
      <c r="K17" s="60"/>
      <c r="L17" s="55"/>
      <c r="M17" s="19"/>
      <c r="N17" s="71"/>
      <c r="O17" s="67" t="str">
        <f t="shared" si="0"/>
        <v/>
      </c>
      <c r="P17" s="45">
        <v>15</v>
      </c>
      <c r="Q17" s="45"/>
      <c r="R17" s="45"/>
      <c r="S17" s="45"/>
      <c r="T17" s="46"/>
      <c r="U17" s="100"/>
      <c r="V17" s="100"/>
      <c r="W17" s="100"/>
      <c r="X17" s="82" t="str">
        <f t="shared" si="3"/>
        <v/>
      </c>
      <c r="Y17" s="83" t="str">
        <f t="shared" si="4"/>
        <v/>
      </c>
      <c r="Z17" s="84" t="str">
        <f t="shared" si="1"/>
        <v/>
      </c>
      <c r="AA17" s="85" t="str">
        <f t="shared" si="2"/>
        <v/>
      </c>
      <c r="AB17" s="48"/>
      <c r="AC17" s="6"/>
      <c r="AD17" s="6"/>
      <c r="AI17">
        <f t="shared" si="6"/>
        <v>7</v>
      </c>
    </row>
    <row r="18" spans="1:35" x14ac:dyDescent="0.2">
      <c r="A18" s="18"/>
      <c r="B18" s="55">
        <v>17</v>
      </c>
      <c r="C18" s="105" t="s">
        <v>57</v>
      </c>
      <c r="D18" s="106"/>
      <c r="E18" s="106"/>
      <c r="F18" s="106"/>
      <c r="G18" s="107"/>
      <c r="H18" s="89">
        <f>IF(H4="","",H4+13)</f>
        <v>43968</v>
      </c>
      <c r="I18" s="90" t="str">
        <f t="shared" si="5"/>
        <v>nedeľa</v>
      </c>
      <c r="J18" s="98">
        <f>IF(H4="","",H4+13)</f>
        <v>43968</v>
      </c>
      <c r="K18" s="60"/>
      <c r="L18" s="55"/>
      <c r="M18" s="19"/>
      <c r="N18" s="71"/>
      <c r="O18" s="67" t="str">
        <f t="shared" si="0"/>
        <v/>
      </c>
      <c r="P18" s="45">
        <v>16</v>
      </c>
      <c r="Q18" s="45"/>
      <c r="R18" s="45"/>
      <c r="S18" s="45"/>
      <c r="T18" s="46"/>
      <c r="U18" s="100"/>
      <c r="V18" s="100"/>
      <c r="W18" s="100"/>
      <c r="X18" s="82" t="str">
        <f t="shared" si="3"/>
        <v/>
      </c>
      <c r="Y18" s="83" t="str">
        <f t="shared" si="4"/>
        <v/>
      </c>
      <c r="Z18" s="84" t="str">
        <f t="shared" si="1"/>
        <v/>
      </c>
      <c r="AA18" s="85" t="str">
        <f t="shared" si="2"/>
        <v/>
      </c>
      <c r="AB18" s="48"/>
      <c r="AC18" s="6"/>
      <c r="AD18" s="6"/>
      <c r="AI18">
        <f>WEEKDAY(J18,2)</f>
        <v>7</v>
      </c>
    </row>
    <row r="19" spans="1:35" x14ac:dyDescent="0.2">
      <c r="A19" s="18"/>
      <c r="B19" s="55">
        <v>19</v>
      </c>
      <c r="C19" s="105" t="s">
        <v>58</v>
      </c>
      <c r="D19" s="106"/>
      <c r="E19" s="106"/>
      <c r="F19" s="106"/>
      <c r="G19" s="107"/>
      <c r="H19" s="89">
        <f>IF(H4="","",H4+15)</f>
        <v>43970</v>
      </c>
      <c r="I19" s="90" t="str">
        <f t="shared" si="5"/>
        <v>utorok</v>
      </c>
      <c r="J19" s="98">
        <f>IF(H4="","",H4+15)</f>
        <v>43970</v>
      </c>
      <c r="K19" s="60"/>
      <c r="L19" s="55"/>
      <c r="M19" s="19"/>
      <c r="N19" s="71"/>
      <c r="O19" s="67" t="str">
        <f t="shared" si="0"/>
        <v/>
      </c>
      <c r="P19" s="45">
        <v>17</v>
      </c>
      <c r="Q19" s="45"/>
      <c r="R19" s="45"/>
      <c r="S19" s="45"/>
      <c r="T19" s="46"/>
      <c r="U19" s="100"/>
      <c r="V19" s="100"/>
      <c r="W19" s="100"/>
      <c r="X19" s="82" t="str">
        <f t="shared" si="3"/>
        <v/>
      </c>
      <c r="Y19" s="83" t="str">
        <f t="shared" si="4"/>
        <v/>
      </c>
      <c r="Z19" s="84" t="str">
        <f t="shared" si="1"/>
        <v/>
      </c>
      <c r="AA19" s="85" t="str">
        <f t="shared" si="2"/>
        <v/>
      </c>
      <c r="AB19" s="48"/>
      <c r="AC19" s="6"/>
      <c r="AD19" s="6"/>
      <c r="AI19">
        <f>WEEKDAY(J19,2)</f>
        <v>2</v>
      </c>
    </row>
    <row r="20" spans="1:35" x14ac:dyDescent="0.2">
      <c r="A20" s="18"/>
      <c r="B20" s="55">
        <v>19</v>
      </c>
      <c r="C20" s="101" t="s">
        <v>59</v>
      </c>
      <c r="D20" s="101"/>
      <c r="E20" s="101"/>
      <c r="F20" s="101"/>
      <c r="G20" s="101"/>
      <c r="H20" s="89">
        <f>IF(H4="","",H4+15)</f>
        <v>43970</v>
      </c>
      <c r="I20" s="90" t="str">
        <f t="shared" si="5"/>
        <v>utorok</v>
      </c>
      <c r="J20" s="92"/>
      <c r="K20" s="60"/>
      <c r="L20" s="55"/>
      <c r="M20" s="19"/>
      <c r="N20" s="71"/>
      <c r="O20" s="67" t="str">
        <f t="shared" si="0"/>
        <v/>
      </c>
      <c r="P20" s="45">
        <v>18</v>
      </c>
      <c r="Q20" s="45"/>
      <c r="R20" s="45"/>
      <c r="S20" s="45"/>
      <c r="T20" s="46"/>
      <c r="U20" s="100"/>
      <c r="V20" s="100"/>
      <c r="W20" s="100"/>
      <c r="X20" s="82" t="str">
        <f t="shared" si="3"/>
        <v/>
      </c>
      <c r="Y20" s="83" t="str">
        <f t="shared" si="4"/>
        <v/>
      </c>
      <c r="Z20" s="84" t="str">
        <f t="shared" si="1"/>
        <v/>
      </c>
      <c r="AA20" s="85" t="str">
        <f t="shared" si="2"/>
        <v/>
      </c>
      <c r="AB20" s="48"/>
      <c r="AC20" s="6"/>
      <c r="AD20" s="6"/>
      <c r="AI20">
        <f t="shared" si="6"/>
        <v>2</v>
      </c>
    </row>
    <row r="21" spans="1:35" x14ac:dyDescent="0.2">
      <c r="A21" s="18"/>
      <c r="B21" s="55">
        <v>21</v>
      </c>
      <c r="C21" s="101" t="s">
        <v>60</v>
      </c>
      <c r="D21" s="101"/>
      <c r="E21" s="101"/>
      <c r="F21" s="101"/>
      <c r="G21" s="101"/>
      <c r="H21" s="89">
        <f>IF(H4="","",H4+17)</f>
        <v>43972</v>
      </c>
      <c r="I21" s="90" t="str">
        <f t="shared" si="5"/>
        <v>štvrtok</v>
      </c>
      <c r="J21" s="92"/>
      <c r="K21" s="60"/>
      <c r="L21" s="55"/>
      <c r="M21" s="19"/>
      <c r="N21" s="71"/>
      <c r="O21" s="67" t="str">
        <f t="shared" si="0"/>
        <v/>
      </c>
      <c r="P21" s="45">
        <v>19</v>
      </c>
      <c r="Q21" s="45"/>
      <c r="R21" s="45"/>
      <c r="S21" s="45"/>
      <c r="T21" s="46"/>
      <c r="U21" s="100"/>
      <c r="V21" s="100"/>
      <c r="W21" s="100"/>
      <c r="X21" s="82" t="str">
        <f t="shared" si="3"/>
        <v/>
      </c>
      <c r="Y21" s="83" t="str">
        <f t="shared" si="4"/>
        <v/>
      </c>
      <c r="Z21" s="84" t="str">
        <f t="shared" si="1"/>
        <v/>
      </c>
      <c r="AA21" s="85" t="str">
        <f t="shared" si="2"/>
        <v/>
      </c>
      <c r="AB21" s="48"/>
      <c r="AC21" s="6"/>
      <c r="AD21" s="6"/>
      <c r="AI21">
        <f t="shared" si="6"/>
        <v>4</v>
      </c>
    </row>
    <row r="22" spans="1:35" x14ac:dyDescent="0.2">
      <c r="A22" s="18"/>
      <c r="B22" s="55">
        <v>23</v>
      </c>
      <c r="C22" s="101" t="s">
        <v>61</v>
      </c>
      <c r="D22" s="101"/>
      <c r="E22" s="101"/>
      <c r="F22" s="101"/>
      <c r="G22" s="101"/>
      <c r="H22" s="89">
        <f>IF(H4="","",H4+19)</f>
        <v>43974</v>
      </c>
      <c r="I22" s="90" t="str">
        <f t="shared" si="5"/>
        <v>sobota</v>
      </c>
      <c r="J22" s="92"/>
      <c r="K22" s="60"/>
      <c r="L22" s="55"/>
      <c r="M22" s="19"/>
      <c r="N22" s="71"/>
      <c r="O22" s="67" t="str">
        <f t="shared" si="0"/>
        <v/>
      </c>
      <c r="P22" s="45">
        <v>20</v>
      </c>
      <c r="Q22" s="45"/>
      <c r="R22" s="45"/>
      <c r="S22" s="45"/>
      <c r="T22" s="46"/>
      <c r="U22" s="100"/>
      <c r="V22" s="100"/>
      <c r="W22" s="100"/>
      <c r="X22" s="82" t="str">
        <f t="shared" si="3"/>
        <v/>
      </c>
      <c r="Y22" s="83" t="str">
        <f t="shared" si="4"/>
        <v/>
      </c>
      <c r="Z22" s="84" t="str">
        <f t="shared" si="1"/>
        <v/>
      </c>
      <c r="AA22" s="85" t="str">
        <f t="shared" si="2"/>
        <v/>
      </c>
      <c r="AB22" s="48"/>
      <c r="AC22" s="6"/>
      <c r="AD22" s="6"/>
      <c r="AI22">
        <f t="shared" si="6"/>
        <v>6</v>
      </c>
    </row>
    <row r="23" spans="1:35" x14ac:dyDescent="0.2">
      <c r="A23" s="18"/>
      <c r="B23" s="55">
        <v>25</v>
      </c>
      <c r="C23" s="101" t="s">
        <v>62</v>
      </c>
      <c r="D23" s="101"/>
      <c r="E23" s="101"/>
      <c r="F23" s="101"/>
      <c r="G23" s="101"/>
      <c r="H23" s="89">
        <f>IF(H4="","",H4+21)</f>
        <v>43976</v>
      </c>
      <c r="I23" s="90" t="str">
        <f t="shared" si="5"/>
        <v>pondelok</v>
      </c>
      <c r="J23" s="92"/>
      <c r="K23" s="60"/>
      <c r="L23" s="55"/>
      <c r="M23" s="19"/>
      <c r="N23" s="71"/>
      <c r="O23" s="67" t="str">
        <f t="shared" si="0"/>
        <v/>
      </c>
      <c r="P23" s="45">
        <v>21</v>
      </c>
      <c r="Q23" s="45"/>
      <c r="R23" s="45"/>
      <c r="S23" s="45"/>
      <c r="T23" s="46"/>
      <c r="U23" s="100"/>
      <c r="V23" s="100"/>
      <c r="W23" s="100"/>
      <c r="X23" s="82" t="str">
        <f t="shared" si="3"/>
        <v/>
      </c>
      <c r="Y23" s="83" t="str">
        <f t="shared" si="4"/>
        <v/>
      </c>
      <c r="Z23" s="84" t="str">
        <f t="shared" si="1"/>
        <v/>
      </c>
      <c r="AA23" s="85" t="str">
        <f t="shared" si="2"/>
        <v/>
      </c>
      <c r="AB23" s="48"/>
      <c r="AC23" s="6"/>
      <c r="AD23" s="6"/>
      <c r="AI23">
        <f t="shared" si="6"/>
        <v>1</v>
      </c>
    </row>
    <row r="24" spans="1:35" x14ac:dyDescent="0.2">
      <c r="A24" s="18"/>
      <c r="B24" s="55">
        <v>27</v>
      </c>
      <c r="C24" s="105" t="s">
        <v>39</v>
      </c>
      <c r="D24" s="106"/>
      <c r="E24" s="106"/>
      <c r="F24" s="106"/>
      <c r="G24" s="107"/>
      <c r="H24" s="96">
        <f>IF(H4="","",H4+23)</f>
        <v>43978</v>
      </c>
      <c r="I24" s="90" t="str">
        <f t="shared" si="5"/>
        <v>streda</v>
      </c>
      <c r="J24" s="99"/>
      <c r="K24" s="60"/>
      <c r="L24" s="55"/>
      <c r="M24" s="19"/>
      <c r="N24" s="71"/>
      <c r="O24" s="67" t="str">
        <f t="shared" si="0"/>
        <v/>
      </c>
      <c r="P24" s="45">
        <v>22</v>
      </c>
      <c r="Q24" s="45"/>
      <c r="R24" s="45"/>
      <c r="S24" s="45"/>
      <c r="T24" s="46"/>
      <c r="U24" s="100"/>
      <c r="V24" s="100"/>
      <c r="W24" s="100"/>
      <c r="X24" s="82" t="str">
        <f t="shared" si="3"/>
        <v/>
      </c>
      <c r="Y24" s="83" t="str">
        <f t="shared" si="4"/>
        <v/>
      </c>
      <c r="Z24" s="84" t="str">
        <f t="shared" si="1"/>
        <v/>
      </c>
      <c r="AA24" s="85" t="str">
        <f t="shared" si="2"/>
        <v/>
      </c>
      <c r="AB24" s="48"/>
      <c r="AC24" s="6"/>
      <c r="AD24" s="6"/>
      <c r="AI24">
        <f>WEEKDAY(H24,2)</f>
        <v>3</v>
      </c>
    </row>
    <row r="25" spans="1:35" x14ac:dyDescent="0.2">
      <c r="A25" s="20"/>
      <c r="B25" s="21"/>
      <c r="C25" s="21"/>
      <c r="D25" s="21"/>
      <c r="E25" s="21"/>
      <c r="F25" s="21"/>
      <c r="G25" s="21"/>
      <c r="H25" s="22"/>
      <c r="I25" s="22"/>
      <c r="J25" s="23"/>
      <c r="K25" s="21"/>
      <c r="L25" s="21"/>
      <c r="M25" s="24"/>
      <c r="N25" s="71"/>
      <c r="O25" s="67" t="str">
        <f t="shared" si="0"/>
        <v/>
      </c>
      <c r="P25" s="45"/>
      <c r="Q25" s="45"/>
      <c r="R25" s="138" t="s">
        <v>98</v>
      </c>
      <c r="S25" s="139"/>
      <c r="T25" s="86">
        <f>SUM(T3:T24)</f>
        <v>30</v>
      </c>
      <c r="U25" s="82">
        <f>SUM(U3:U24)</f>
        <v>0</v>
      </c>
      <c r="V25" s="82">
        <f>SUM(V3:V24)</f>
        <v>0</v>
      </c>
      <c r="W25" s="82">
        <f>SUM(W3:W24)</f>
        <v>0</v>
      </c>
      <c r="X25" s="82">
        <f t="shared" si="3"/>
        <v>30</v>
      </c>
      <c r="Y25" s="83">
        <f>IF(T25=0,"",(IFERROR(AVERAGE(Y3:Y24),"")))</f>
        <v>1</v>
      </c>
      <c r="Z25" s="84" t="str">
        <f>IF(U25=0,"",(IFERROR(AVERAGE(Z3:Z24),"")))</f>
        <v/>
      </c>
      <c r="AA25" s="87" t="str">
        <f>IF(V25=0,"",(IFERROR(AVERAGE(AA3:AA24),"")))</f>
        <v/>
      </c>
      <c r="AB25" s="48"/>
      <c r="AC25" s="6"/>
      <c r="AD25" s="6"/>
    </row>
    <row r="26" spans="1:35" x14ac:dyDescent="0.2">
      <c r="A26" s="72"/>
      <c r="B26" s="73"/>
      <c r="C26" s="73"/>
      <c r="D26" s="73"/>
      <c r="E26" s="73"/>
      <c r="F26" s="73"/>
      <c r="G26" s="73"/>
      <c r="H26" s="74"/>
      <c r="I26" s="74"/>
      <c r="J26" s="75"/>
      <c r="K26" s="73"/>
      <c r="L26" s="73"/>
      <c r="M26" s="76"/>
      <c r="N26" s="118" t="s">
        <v>97</v>
      </c>
      <c r="O26" s="119"/>
      <c r="P26" s="119"/>
      <c r="Q26" s="119"/>
      <c r="R26" s="119"/>
      <c r="S26" s="119"/>
      <c r="T26" s="119"/>
      <c r="U26" s="119"/>
      <c r="V26" s="119"/>
      <c r="W26" s="119"/>
      <c r="X26" s="119"/>
      <c r="Y26" s="119"/>
      <c r="Z26" s="119"/>
      <c r="AA26" s="120"/>
      <c r="AB26" s="48"/>
      <c r="AC26" s="6"/>
      <c r="AD26" s="6"/>
    </row>
    <row r="27" spans="1:35" x14ac:dyDescent="0.2">
      <c r="A27" s="77"/>
      <c r="B27" s="49"/>
      <c r="C27" s="102" t="s">
        <v>78</v>
      </c>
      <c r="D27" s="103"/>
      <c r="E27" s="103"/>
      <c r="F27" s="103"/>
      <c r="G27" s="103"/>
      <c r="H27" s="103"/>
      <c r="I27" s="103"/>
      <c r="J27" s="103"/>
      <c r="K27" s="104"/>
      <c r="L27" s="49"/>
      <c r="M27" s="78"/>
      <c r="N27" s="121"/>
      <c r="O27" s="122"/>
      <c r="P27" s="122"/>
      <c r="Q27" s="122"/>
      <c r="R27" s="122"/>
      <c r="S27" s="122"/>
      <c r="T27" s="122"/>
      <c r="U27" s="122"/>
      <c r="V27" s="122"/>
      <c r="W27" s="122"/>
      <c r="X27" s="122"/>
      <c r="Y27" s="122"/>
      <c r="Z27" s="122"/>
      <c r="AA27" s="123"/>
      <c r="AB27" s="48"/>
      <c r="AC27" s="6"/>
      <c r="AD27" s="6"/>
    </row>
    <row r="28" spans="1:35" x14ac:dyDescent="0.2">
      <c r="A28" s="79"/>
      <c r="B28" s="50"/>
      <c r="C28" s="50"/>
      <c r="D28" s="50"/>
      <c r="E28" s="50"/>
      <c r="F28" s="50"/>
      <c r="G28" s="50"/>
      <c r="H28" s="51"/>
      <c r="I28" s="51"/>
      <c r="J28" s="52"/>
      <c r="K28" s="50"/>
      <c r="L28" s="50"/>
      <c r="M28" s="80"/>
      <c r="N28" s="124"/>
      <c r="O28" s="125"/>
      <c r="P28" s="125"/>
      <c r="Q28" s="125"/>
      <c r="R28" s="125"/>
      <c r="S28" s="125"/>
      <c r="T28" s="125"/>
      <c r="U28" s="125"/>
      <c r="V28" s="125"/>
      <c r="W28" s="125"/>
      <c r="X28" s="125"/>
      <c r="Y28" s="125"/>
      <c r="Z28" s="125"/>
      <c r="AA28" s="126"/>
      <c r="AB28" s="48"/>
      <c r="AC28" s="6"/>
      <c r="AD28" s="6"/>
    </row>
    <row r="29" spans="1:35" x14ac:dyDescent="0.2">
      <c r="A29" s="6"/>
      <c r="B29" s="6"/>
      <c r="C29" s="6"/>
      <c r="D29" s="6"/>
      <c r="E29" s="6"/>
      <c r="F29" s="6"/>
      <c r="G29" s="6"/>
      <c r="H29" s="7"/>
      <c r="I29" s="7"/>
      <c r="J29" s="8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</row>
    <row r="30" spans="1:35" x14ac:dyDescent="0.2">
      <c r="A30" s="6"/>
      <c r="B30" s="6"/>
      <c r="C30" s="6"/>
      <c r="D30" s="6"/>
      <c r="E30" s="6"/>
      <c r="F30" s="6"/>
      <c r="G30" s="6"/>
      <c r="H30" s="7"/>
      <c r="I30" s="7"/>
      <c r="J30" s="8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</row>
    <row r="31" spans="1:35" x14ac:dyDescent="0.2">
      <c r="A31" s="6"/>
      <c r="B31" s="6"/>
      <c r="C31" s="6"/>
      <c r="D31" s="6"/>
      <c r="E31" s="6"/>
      <c r="F31" s="6"/>
      <c r="G31" s="6"/>
      <c r="H31" s="7"/>
      <c r="I31" s="7"/>
      <c r="J31" s="8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</row>
    <row r="32" spans="1:35" x14ac:dyDescent="0.2">
      <c r="A32" s="6"/>
      <c r="B32" s="6"/>
      <c r="C32" s="6"/>
      <c r="D32" s="6"/>
      <c r="E32" s="6"/>
      <c r="F32" s="6"/>
      <c r="G32" s="6"/>
      <c r="H32" s="7"/>
      <c r="I32" s="7"/>
      <c r="J32" s="8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</row>
    <row r="33" spans="1:30" x14ac:dyDescent="0.2">
      <c r="A33" s="6"/>
      <c r="B33" s="6"/>
      <c r="C33" s="6"/>
      <c r="D33" s="6"/>
      <c r="E33" s="6"/>
      <c r="F33" s="6"/>
      <c r="G33" s="6"/>
      <c r="H33" s="7"/>
      <c r="I33" s="7"/>
      <c r="J33" s="8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</row>
    <row r="34" spans="1:30" x14ac:dyDescent="0.2">
      <c r="A34" s="6"/>
      <c r="B34" s="6"/>
      <c r="C34" s="6"/>
      <c r="D34" s="6"/>
      <c r="E34" s="6"/>
      <c r="F34" s="6"/>
      <c r="G34" s="6"/>
      <c r="H34" s="7"/>
      <c r="I34" s="7"/>
      <c r="J34" s="8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</row>
    <row r="35" spans="1:30" x14ac:dyDescent="0.2">
      <c r="A35" s="6"/>
      <c r="B35" s="6"/>
      <c r="C35" s="6"/>
      <c r="D35" s="6"/>
      <c r="E35" s="6"/>
      <c r="F35" s="6"/>
      <c r="G35" s="6"/>
      <c r="H35" s="7"/>
      <c r="I35" s="7"/>
      <c r="J35" s="8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</row>
    <row r="36" spans="1:30" x14ac:dyDescent="0.2">
      <c r="A36" s="6"/>
      <c r="B36" s="6"/>
      <c r="C36" s="6"/>
      <c r="D36" s="6"/>
      <c r="E36" s="6"/>
      <c r="F36" s="6"/>
      <c r="G36" s="6"/>
      <c r="H36" s="7"/>
      <c r="I36" s="7"/>
      <c r="J36" s="8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</row>
    <row r="37" spans="1:30" x14ac:dyDescent="0.2">
      <c r="A37" s="6"/>
      <c r="B37" s="6"/>
      <c r="C37" s="6"/>
      <c r="D37" s="6"/>
      <c r="E37" s="6"/>
      <c r="F37" s="6"/>
      <c r="G37" s="6"/>
      <c r="H37" s="7"/>
      <c r="I37" s="7"/>
      <c r="J37" s="8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</row>
    <row r="38" spans="1:30" x14ac:dyDescent="0.2">
      <c r="A38" s="6"/>
      <c r="B38" s="6"/>
      <c r="C38" s="6"/>
      <c r="D38" s="6"/>
      <c r="E38" s="6"/>
      <c r="F38" s="6"/>
      <c r="G38" s="6"/>
      <c r="H38" s="7"/>
      <c r="I38" s="7"/>
      <c r="J38" s="8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</row>
    <row r="39" spans="1:30" x14ac:dyDescent="0.2">
      <c r="A39" s="6"/>
      <c r="B39" s="6"/>
      <c r="C39" s="6"/>
      <c r="D39" s="6"/>
      <c r="E39" s="6"/>
      <c r="F39" s="6"/>
      <c r="G39" s="6"/>
      <c r="H39" s="7"/>
      <c r="I39" s="7"/>
      <c r="J39" s="8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</row>
    <row r="40" spans="1:30" x14ac:dyDescent="0.2">
      <c r="A40" s="6"/>
      <c r="B40" s="6"/>
      <c r="C40" s="6"/>
      <c r="D40" s="6"/>
      <c r="E40" s="6"/>
      <c r="F40" s="6"/>
      <c r="G40" s="6"/>
      <c r="H40" s="7"/>
      <c r="I40" s="7"/>
      <c r="J40" s="8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</row>
    <row r="41" spans="1:30" x14ac:dyDescent="0.2">
      <c r="A41" s="6"/>
      <c r="B41" s="6"/>
      <c r="C41" s="6"/>
      <c r="D41" s="6"/>
      <c r="E41" s="6"/>
      <c r="F41" s="6"/>
      <c r="G41" s="6"/>
      <c r="H41" s="7"/>
      <c r="I41" s="7"/>
      <c r="J41" s="8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</row>
    <row r="42" spans="1:30" x14ac:dyDescent="0.2">
      <c r="A42" s="6"/>
      <c r="B42" s="6"/>
      <c r="C42" s="6"/>
      <c r="D42" s="6"/>
      <c r="E42" s="6"/>
      <c r="F42" s="6"/>
      <c r="G42" s="6"/>
      <c r="H42" s="7"/>
      <c r="I42" s="7"/>
      <c r="J42" s="8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</row>
    <row r="43" spans="1:30" x14ac:dyDescent="0.2">
      <c r="A43" s="6"/>
      <c r="B43" s="6"/>
      <c r="C43" s="6"/>
      <c r="D43" s="6"/>
      <c r="E43" s="6"/>
      <c r="F43" s="6"/>
      <c r="G43" s="6"/>
      <c r="H43" s="7"/>
      <c r="I43" s="7"/>
      <c r="J43" s="8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</row>
    <row r="44" spans="1:30" x14ac:dyDescent="0.2">
      <c r="A44" s="6"/>
      <c r="B44" s="6"/>
      <c r="C44" s="6"/>
      <c r="D44" s="6"/>
      <c r="E44" s="6"/>
      <c r="F44" s="6"/>
      <c r="G44" s="6"/>
      <c r="H44" s="7"/>
      <c r="I44" s="7"/>
      <c r="J44" s="8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</row>
    <row r="45" spans="1:30" x14ac:dyDescent="0.2">
      <c r="A45" s="6"/>
      <c r="B45" s="6"/>
      <c r="C45" s="6"/>
      <c r="D45" s="6"/>
      <c r="E45" s="6"/>
      <c r="F45" s="6"/>
      <c r="G45" s="6"/>
      <c r="H45" s="7"/>
      <c r="I45" s="7"/>
      <c r="J45" s="8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</row>
    <row r="46" spans="1:30" x14ac:dyDescent="0.2">
      <c r="A46" s="6"/>
      <c r="B46" s="6"/>
      <c r="C46" s="6"/>
      <c r="D46" s="6"/>
      <c r="E46" s="6"/>
      <c r="F46" s="6"/>
      <c r="G46" s="6"/>
      <c r="H46" s="7"/>
      <c r="I46" s="7"/>
      <c r="J46" s="8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</row>
    <row r="47" spans="1:30" x14ac:dyDescent="0.2">
      <c r="A47" s="6"/>
      <c r="B47" s="6"/>
      <c r="C47" s="6"/>
      <c r="D47" s="6"/>
      <c r="E47" s="6"/>
      <c r="F47" s="6"/>
      <c r="G47" s="6"/>
      <c r="H47" s="7"/>
      <c r="I47" s="7"/>
      <c r="J47" s="8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</row>
    <row r="48" spans="1:30" x14ac:dyDescent="0.2">
      <c r="A48" s="6"/>
      <c r="B48" s="6"/>
      <c r="C48" s="6"/>
      <c r="D48" s="6"/>
      <c r="E48" s="6"/>
      <c r="F48" s="6"/>
      <c r="G48" s="6"/>
      <c r="H48" s="7"/>
      <c r="I48" s="7"/>
      <c r="J48" s="8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</row>
    <row r="49" spans="1:30" x14ac:dyDescent="0.2">
      <c r="A49" s="6"/>
      <c r="B49" s="6"/>
      <c r="C49" s="6"/>
      <c r="D49" s="6"/>
      <c r="E49" s="6"/>
      <c r="F49" s="6"/>
      <c r="G49" s="6"/>
      <c r="H49" s="7"/>
      <c r="I49" s="7"/>
      <c r="J49" s="8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</row>
    <row r="50" spans="1:30" x14ac:dyDescent="0.2">
      <c r="A50" s="6"/>
      <c r="B50" s="6"/>
      <c r="C50" s="6"/>
      <c r="D50" s="6"/>
      <c r="E50" s="6"/>
      <c r="F50" s="6"/>
      <c r="G50" s="6"/>
      <c r="H50" s="7"/>
      <c r="I50" s="7"/>
      <c r="J50" s="8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</row>
    <row r="51" spans="1:30" x14ac:dyDescent="0.2">
      <c r="A51" s="6"/>
      <c r="B51" s="6"/>
      <c r="C51" s="6"/>
      <c r="D51" s="6"/>
      <c r="E51" s="6"/>
      <c r="F51" s="6"/>
      <c r="G51" s="6"/>
      <c r="H51" s="7"/>
      <c r="I51" s="7"/>
      <c r="J51" s="8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</row>
    <row r="52" spans="1:30" x14ac:dyDescent="0.2">
      <c r="A52" s="6"/>
      <c r="B52" s="6"/>
      <c r="C52" s="6"/>
      <c r="D52" s="6"/>
      <c r="E52" s="6"/>
      <c r="F52" s="6"/>
      <c r="G52" s="6"/>
      <c r="H52" s="7"/>
      <c r="I52" s="7"/>
      <c r="J52" s="8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</row>
    <row r="53" spans="1:30" x14ac:dyDescent="0.2">
      <c r="A53" s="6"/>
      <c r="B53" s="6"/>
      <c r="C53" s="6"/>
      <c r="D53" s="6"/>
      <c r="E53" s="6"/>
      <c r="F53" s="6"/>
      <c r="G53" s="6"/>
      <c r="H53" s="7"/>
      <c r="I53" s="7"/>
      <c r="J53" s="8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</row>
    <row r="54" spans="1:30" x14ac:dyDescent="0.2">
      <c r="A54" s="6"/>
      <c r="B54" s="6"/>
      <c r="C54" s="6"/>
      <c r="D54" s="6"/>
      <c r="E54" s="6"/>
      <c r="F54" s="6"/>
      <c r="G54" s="6"/>
      <c r="H54" s="7"/>
      <c r="I54" s="7"/>
      <c r="J54" s="8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</row>
    <row r="55" spans="1:30" x14ac:dyDescent="0.2">
      <c r="A55" s="6"/>
      <c r="B55" s="6"/>
      <c r="C55" s="6"/>
      <c r="D55" s="6"/>
      <c r="E55" s="6"/>
      <c r="F55" s="6"/>
      <c r="G55" s="6"/>
      <c r="H55" s="7"/>
      <c r="I55" s="7"/>
      <c r="J55" s="8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</row>
    <row r="56" spans="1:30" x14ac:dyDescent="0.2">
      <c r="A56" s="6"/>
      <c r="B56" s="6"/>
      <c r="C56" s="6"/>
      <c r="D56" s="6"/>
      <c r="E56" s="6"/>
      <c r="F56" s="6"/>
      <c r="G56" s="6"/>
      <c r="H56" s="7"/>
      <c r="I56" s="7"/>
      <c r="J56" s="8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</row>
    <row r="57" spans="1:30" x14ac:dyDescent="0.2">
      <c r="A57" s="6"/>
    </row>
  </sheetData>
  <sheetProtection algorithmName="SHA-512" hashValue="lLetJP6I9uey5fQP8dLAbuoLwsmgNVwi1whBkpf1SbOB5rC3jgy3ZIV7rX8qARL0tcu/zcmuF3fqH4lyY7qKKA==" saltValue="H6F7WPurAQ4fJpQaGEpuDQ==" spinCount="100000" sheet="1" objects="1" scenarios="1"/>
  <mergeCells count="40">
    <mergeCell ref="N26:AA28"/>
    <mergeCell ref="Y1:Y2"/>
    <mergeCell ref="Z1:Z2"/>
    <mergeCell ref="AA1:AA2"/>
    <mergeCell ref="X1:X2"/>
    <mergeCell ref="V1:V2"/>
    <mergeCell ref="W1:W2"/>
    <mergeCell ref="R1:R2"/>
    <mergeCell ref="S1:S2"/>
    <mergeCell ref="T1:T2"/>
    <mergeCell ref="P1:P2"/>
    <mergeCell ref="U1:U2"/>
    <mergeCell ref="Q1:Q2"/>
    <mergeCell ref="O1:O2"/>
    <mergeCell ref="R25:S25"/>
    <mergeCell ref="C14:G14"/>
    <mergeCell ref="N1:N2"/>
    <mergeCell ref="J2:K2"/>
    <mergeCell ref="C3:G3"/>
    <mergeCell ref="C16:G16"/>
    <mergeCell ref="C4:G4"/>
    <mergeCell ref="C5:G5"/>
    <mergeCell ref="C11:G11"/>
    <mergeCell ref="C15:G15"/>
    <mergeCell ref="C13:G13"/>
    <mergeCell ref="C6:G6"/>
    <mergeCell ref="C7:G7"/>
    <mergeCell ref="C8:G8"/>
    <mergeCell ref="C9:G9"/>
    <mergeCell ref="C10:G10"/>
    <mergeCell ref="C12:G12"/>
    <mergeCell ref="C17:G17"/>
    <mergeCell ref="C27:K27"/>
    <mergeCell ref="C20:G20"/>
    <mergeCell ref="C21:G21"/>
    <mergeCell ref="C22:G22"/>
    <mergeCell ref="C23:G23"/>
    <mergeCell ref="C18:G18"/>
    <mergeCell ref="C19:G19"/>
    <mergeCell ref="C24:G24"/>
  </mergeCells>
  <phoneticPr fontId="0" type="noConversion"/>
  <pageMargins left="0.23622047244094491" right="0.23622047244094491" top="0.74803149606299213" bottom="0.74803149606299213" header="0.31496062992125984" footer="0.31496062992125984"/>
  <pageSetup paperSize="9" orientation="landscape" horizontalDpi="1200" verticalDpi="96" r:id="rId1"/>
  <headerFooter alignWithMargins="0"/>
  <colBreaks count="1" manualBreakCount="1">
    <brk id="13" max="27" man="1"/>
  </colBreaks>
  <ignoredErrors>
    <ignoredError sqref="T25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20"/>
  <sheetViews>
    <sheetView workbookViewId="0">
      <selection activeCell="A14" sqref="A14"/>
    </sheetView>
  </sheetViews>
  <sheetFormatPr defaultRowHeight="12.75" x14ac:dyDescent="0.2"/>
  <cols>
    <col min="1" max="1" width="11.5703125" customWidth="1"/>
    <col min="2" max="2" width="55.140625" customWidth="1"/>
    <col min="5" max="5" width="12.42578125" customWidth="1"/>
  </cols>
  <sheetData>
    <row r="1" spans="1:2" x14ac:dyDescent="0.2">
      <c r="A1" s="9" t="s">
        <v>0</v>
      </c>
      <c r="B1" s="10" t="s">
        <v>22</v>
      </c>
    </row>
    <row r="2" spans="1:2" x14ac:dyDescent="0.2">
      <c r="A2" s="11" t="s">
        <v>1</v>
      </c>
      <c r="B2" s="3" t="s">
        <v>23</v>
      </c>
    </row>
    <row r="3" spans="1:2" x14ac:dyDescent="0.2">
      <c r="A3" s="11" t="s">
        <v>1</v>
      </c>
      <c r="B3" s="3" t="s">
        <v>24</v>
      </c>
    </row>
    <row r="4" spans="1:2" x14ac:dyDescent="0.2">
      <c r="A4" s="11" t="s">
        <v>2</v>
      </c>
      <c r="B4" s="3" t="s">
        <v>25</v>
      </c>
    </row>
    <row r="5" spans="1:2" x14ac:dyDescent="0.2">
      <c r="A5" s="11" t="s">
        <v>3</v>
      </c>
      <c r="B5" s="3" t="s">
        <v>26</v>
      </c>
    </row>
    <row r="6" spans="1:2" x14ac:dyDescent="0.2">
      <c r="A6" s="11" t="s">
        <v>4</v>
      </c>
      <c r="B6" s="3" t="s">
        <v>27</v>
      </c>
    </row>
    <row r="7" spans="1:2" x14ac:dyDescent="0.2">
      <c r="A7" s="11" t="s">
        <v>5</v>
      </c>
      <c r="B7" s="3" t="s">
        <v>28</v>
      </c>
    </row>
    <row r="8" spans="1:2" x14ac:dyDescent="0.2">
      <c r="A8" s="11" t="s">
        <v>6</v>
      </c>
      <c r="B8" s="3" t="s">
        <v>29</v>
      </c>
    </row>
    <row r="9" spans="1:2" x14ac:dyDescent="0.2">
      <c r="A9" s="11" t="s">
        <v>7</v>
      </c>
      <c r="B9" s="3" t="s">
        <v>30</v>
      </c>
    </row>
    <row r="10" spans="1:2" x14ac:dyDescent="0.2">
      <c r="A10" s="11" t="s">
        <v>8</v>
      </c>
      <c r="B10" s="3" t="s">
        <v>31</v>
      </c>
    </row>
    <row r="11" spans="1:2" x14ac:dyDescent="0.2">
      <c r="A11" s="11" t="s">
        <v>9</v>
      </c>
      <c r="B11" s="3" t="s">
        <v>32</v>
      </c>
    </row>
    <row r="12" spans="1:2" x14ac:dyDescent="0.2">
      <c r="A12" s="11" t="s">
        <v>10</v>
      </c>
      <c r="B12" s="3" t="s">
        <v>33</v>
      </c>
    </row>
    <row r="13" spans="1:2" x14ac:dyDescent="0.2">
      <c r="A13" s="11" t="s">
        <v>11</v>
      </c>
      <c r="B13" s="3" t="s">
        <v>34</v>
      </c>
    </row>
    <row r="14" spans="1:2" x14ac:dyDescent="0.2">
      <c r="A14" s="11" t="s">
        <v>12</v>
      </c>
      <c r="B14" s="3" t="s">
        <v>35</v>
      </c>
    </row>
    <row r="15" spans="1:2" x14ac:dyDescent="0.2">
      <c r="A15" s="11" t="s">
        <v>13</v>
      </c>
      <c r="B15" s="3" t="s">
        <v>36</v>
      </c>
    </row>
    <row r="16" spans="1:2" x14ac:dyDescent="0.2">
      <c r="A16" s="11" t="s">
        <v>14</v>
      </c>
      <c r="B16" s="3" t="s">
        <v>37</v>
      </c>
    </row>
    <row r="17" spans="1:2" x14ac:dyDescent="0.2">
      <c r="A17" s="11" t="s">
        <v>15</v>
      </c>
      <c r="B17" s="3" t="s">
        <v>38</v>
      </c>
    </row>
    <row r="18" spans="1:2" x14ac:dyDescent="0.2">
      <c r="A18" s="11" t="s">
        <v>16</v>
      </c>
      <c r="B18" s="3" t="s">
        <v>39</v>
      </c>
    </row>
    <row r="19" spans="1:2" x14ac:dyDescent="0.2">
      <c r="A19" s="11"/>
      <c r="B19" s="3"/>
    </row>
    <row r="20" spans="1:2" ht="13.5" thickBot="1" x14ac:dyDescent="0.25">
      <c r="A20" s="4"/>
      <c r="B20" s="5" t="s">
        <v>40</v>
      </c>
    </row>
  </sheetData>
  <phoneticPr fontId="0" type="noConversion"/>
  <pageMargins left="0.75" right="0.75" top="1" bottom="1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26"/>
  <sheetViews>
    <sheetView workbookViewId="0">
      <selection activeCell="U28" sqref="U28"/>
    </sheetView>
  </sheetViews>
  <sheetFormatPr defaultRowHeight="12.75" x14ac:dyDescent="0.2"/>
  <cols>
    <col min="1" max="1" width="6.28515625" customWidth="1"/>
    <col min="4" max="4" width="5.7109375" customWidth="1"/>
    <col min="7" max="7" width="10.140625" customWidth="1"/>
  </cols>
  <sheetData>
    <row r="1" spans="1:17" ht="26.25" x14ac:dyDescent="0.4">
      <c r="A1" s="25" t="s">
        <v>64</v>
      </c>
    </row>
    <row r="2" spans="1:17" ht="13.5" thickBot="1" x14ac:dyDescent="0.25"/>
    <row r="3" spans="1:17" x14ac:dyDescent="0.2">
      <c r="A3" s="144" t="s">
        <v>65</v>
      </c>
      <c r="B3" s="146" t="s">
        <v>66</v>
      </c>
      <c r="C3" s="141"/>
      <c r="D3" s="141" t="s">
        <v>67</v>
      </c>
      <c r="E3" s="141"/>
      <c r="F3" s="141"/>
      <c r="G3" s="141" t="s">
        <v>68</v>
      </c>
      <c r="H3" s="141" t="s">
        <v>69</v>
      </c>
      <c r="I3" s="141" t="s">
        <v>70</v>
      </c>
      <c r="J3" s="143"/>
      <c r="K3" s="140" t="s">
        <v>67</v>
      </c>
      <c r="L3" s="141"/>
      <c r="M3" s="141"/>
      <c r="N3" s="141" t="s">
        <v>68</v>
      </c>
      <c r="O3" s="141" t="s">
        <v>69</v>
      </c>
      <c r="P3" s="141" t="s">
        <v>70</v>
      </c>
      <c r="Q3" s="143"/>
    </row>
    <row r="4" spans="1:17" ht="13.5" thickBot="1" x14ac:dyDescent="0.25">
      <c r="A4" s="145"/>
      <c r="B4" s="26" t="s">
        <v>71</v>
      </c>
      <c r="C4" s="27" t="s">
        <v>72</v>
      </c>
      <c r="D4" s="27" t="s">
        <v>73</v>
      </c>
      <c r="E4" s="27" t="s">
        <v>74</v>
      </c>
      <c r="F4" s="27" t="s">
        <v>75</v>
      </c>
      <c r="G4" s="142"/>
      <c r="H4" s="142"/>
      <c r="I4" s="27" t="s">
        <v>76</v>
      </c>
      <c r="J4" s="28" t="s">
        <v>77</v>
      </c>
      <c r="K4" s="29" t="s">
        <v>73</v>
      </c>
      <c r="L4" s="27" t="s">
        <v>74</v>
      </c>
      <c r="M4" s="27" t="s">
        <v>75</v>
      </c>
      <c r="N4" s="142"/>
      <c r="O4" s="142"/>
      <c r="P4" s="27" t="s">
        <v>76</v>
      </c>
      <c r="Q4" s="28" t="s">
        <v>77</v>
      </c>
    </row>
    <row r="5" spans="1:17" x14ac:dyDescent="0.2">
      <c r="A5" s="30">
        <v>1</v>
      </c>
      <c r="B5" s="31"/>
      <c r="C5" s="32"/>
      <c r="D5" s="32"/>
      <c r="E5" s="32"/>
      <c r="F5" s="32"/>
      <c r="G5" s="32"/>
      <c r="H5" s="32"/>
      <c r="I5" s="32"/>
      <c r="J5" s="33"/>
      <c r="K5" s="34"/>
      <c r="L5" s="32"/>
      <c r="M5" s="32"/>
      <c r="N5" s="32"/>
      <c r="O5" s="32"/>
      <c r="P5" s="32"/>
      <c r="Q5" s="33"/>
    </row>
    <row r="6" spans="1:17" x14ac:dyDescent="0.2">
      <c r="A6" s="35">
        <v>2</v>
      </c>
      <c r="B6" s="36"/>
      <c r="C6" s="37"/>
      <c r="D6" s="37"/>
      <c r="E6" s="37"/>
      <c r="F6" s="37"/>
      <c r="G6" s="37"/>
      <c r="H6" s="37"/>
      <c r="I6" s="37"/>
      <c r="J6" s="38"/>
      <c r="K6" s="39"/>
      <c r="L6" s="37"/>
      <c r="M6" s="37"/>
      <c r="N6" s="37"/>
      <c r="O6" s="37"/>
      <c r="P6" s="37"/>
      <c r="Q6" s="38"/>
    </row>
    <row r="7" spans="1:17" x14ac:dyDescent="0.2">
      <c r="A7" s="35">
        <v>3</v>
      </c>
      <c r="B7" s="36"/>
      <c r="C7" s="37"/>
      <c r="D7" s="37"/>
      <c r="E7" s="37"/>
      <c r="F7" s="37"/>
      <c r="G7" s="37"/>
      <c r="H7" s="37"/>
      <c r="I7" s="37"/>
      <c r="J7" s="38"/>
      <c r="K7" s="39"/>
      <c r="L7" s="37"/>
      <c r="M7" s="37"/>
      <c r="N7" s="37"/>
      <c r="O7" s="37"/>
      <c r="P7" s="37"/>
      <c r="Q7" s="38"/>
    </row>
    <row r="8" spans="1:17" x14ac:dyDescent="0.2">
      <c r="A8" s="35">
        <v>4</v>
      </c>
      <c r="B8" s="36"/>
      <c r="C8" s="37"/>
      <c r="D8" s="37"/>
      <c r="E8" s="37"/>
      <c r="F8" s="37"/>
      <c r="G8" s="37"/>
      <c r="H8" s="37"/>
      <c r="I8" s="37"/>
      <c r="J8" s="38"/>
      <c r="K8" s="39"/>
      <c r="L8" s="37"/>
      <c r="M8" s="37"/>
      <c r="N8" s="37"/>
      <c r="O8" s="37"/>
      <c r="P8" s="37"/>
      <c r="Q8" s="38"/>
    </row>
    <row r="9" spans="1:17" x14ac:dyDescent="0.2">
      <c r="A9" s="35">
        <v>5</v>
      </c>
      <c r="B9" s="36"/>
      <c r="C9" s="37"/>
      <c r="D9" s="37"/>
      <c r="E9" s="37"/>
      <c r="F9" s="37"/>
      <c r="G9" s="37"/>
      <c r="H9" s="37"/>
      <c r="I9" s="37"/>
      <c r="J9" s="38"/>
      <c r="K9" s="39"/>
      <c r="L9" s="37"/>
      <c r="M9" s="37"/>
      <c r="N9" s="37"/>
      <c r="O9" s="37"/>
      <c r="P9" s="37"/>
      <c r="Q9" s="38"/>
    </row>
    <row r="10" spans="1:17" x14ac:dyDescent="0.2">
      <c r="A10" s="35">
        <v>6</v>
      </c>
      <c r="B10" s="36"/>
      <c r="C10" s="37"/>
      <c r="D10" s="37"/>
      <c r="E10" s="37"/>
      <c r="F10" s="37"/>
      <c r="G10" s="37"/>
      <c r="H10" s="37"/>
      <c r="I10" s="37"/>
      <c r="J10" s="38"/>
      <c r="K10" s="39"/>
      <c r="L10" s="37"/>
      <c r="M10" s="37"/>
      <c r="N10" s="37"/>
      <c r="O10" s="37"/>
      <c r="P10" s="37"/>
      <c r="Q10" s="38"/>
    </row>
    <row r="11" spans="1:17" x14ac:dyDescent="0.2">
      <c r="A11" s="35">
        <v>7</v>
      </c>
      <c r="B11" s="36"/>
      <c r="C11" s="37"/>
      <c r="D11" s="37"/>
      <c r="E11" s="37"/>
      <c r="F11" s="37"/>
      <c r="G11" s="37"/>
      <c r="H11" s="37"/>
      <c r="I11" s="37"/>
      <c r="J11" s="38"/>
      <c r="K11" s="39"/>
      <c r="L11" s="37"/>
      <c r="M11" s="37"/>
      <c r="N11" s="37"/>
      <c r="O11" s="37"/>
      <c r="P11" s="37"/>
      <c r="Q11" s="38"/>
    </row>
    <row r="12" spans="1:17" x14ac:dyDescent="0.2">
      <c r="A12" s="35">
        <v>8</v>
      </c>
      <c r="B12" s="36"/>
      <c r="C12" s="37"/>
      <c r="D12" s="37"/>
      <c r="E12" s="37"/>
      <c r="F12" s="37"/>
      <c r="G12" s="37"/>
      <c r="H12" s="37"/>
      <c r="I12" s="37"/>
      <c r="J12" s="38"/>
      <c r="K12" s="39"/>
      <c r="L12" s="37"/>
      <c r="M12" s="37"/>
      <c r="N12" s="37"/>
      <c r="O12" s="37"/>
      <c r="P12" s="37"/>
      <c r="Q12" s="38"/>
    </row>
    <row r="13" spans="1:17" x14ac:dyDescent="0.2">
      <c r="A13" s="35">
        <v>9</v>
      </c>
      <c r="B13" s="36"/>
      <c r="C13" s="37"/>
      <c r="D13" s="37"/>
      <c r="E13" s="37"/>
      <c r="F13" s="37"/>
      <c r="G13" s="37"/>
      <c r="H13" s="37"/>
      <c r="I13" s="37"/>
      <c r="J13" s="38"/>
      <c r="K13" s="39"/>
      <c r="L13" s="37"/>
      <c r="M13" s="37"/>
      <c r="N13" s="37"/>
      <c r="O13" s="37"/>
      <c r="P13" s="37"/>
      <c r="Q13" s="38"/>
    </row>
    <row r="14" spans="1:17" x14ac:dyDescent="0.2">
      <c r="A14" s="35">
        <v>10</v>
      </c>
      <c r="B14" s="36"/>
      <c r="C14" s="37"/>
      <c r="D14" s="37"/>
      <c r="E14" s="37"/>
      <c r="F14" s="37"/>
      <c r="G14" s="37"/>
      <c r="H14" s="37"/>
      <c r="I14" s="37"/>
      <c r="J14" s="38"/>
      <c r="K14" s="39"/>
      <c r="L14" s="37"/>
      <c r="M14" s="37"/>
      <c r="N14" s="37"/>
      <c r="O14" s="37"/>
      <c r="P14" s="37"/>
      <c r="Q14" s="38"/>
    </row>
    <row r="15" spans="1:17" x14ac:dyDescent="0.2">
      <c r="A15" s="35">
        <v>11</v>
      </c>
      <c r="B15" s="36"/>
      <c r="C15" s="37"/>
      <c r="D15" s="37"/>
      <c r="E15" s="37"/>
      <c r="F15" s="37"/>
      <c r="G15" s="37"/>
      <c r="H15" s="37"/>
      <c r="I15" s="37"/>
      <c r="J15" s="38"/>
      <c r="K15" s="39"/>
      <c r="L15" s="37"/>
      <c r="M15" s="37"/>
      <c r="N15" s="37"/>
      <c r="O15" s="37"/>
      <c r="P15" s="37"/>
      <c r="Q15" s="38"/>
    </row>
    <row r="16" spans="1:17" x14ac:dyDescent="0.2">
      <c r="A16" s="35">
        <v>12</v>
      </c>
      <c r="B16" s="36"/>
      <c r="C16" s="37"/>
      <c r="D16" s="37"/>
      <c r="E16" s="37"/>
      <c r="F16" s="37"/>
      <c r="G16" s="37"/>
      <c r="H16" s="37"/>
      <c r="I16" s="37"/>
      <c r="J16" s="38"/>
      <c r="K16" s="39"/>
      <c r="L16" s="37"/>
      <c r="M16" s="37"/>
      <c r="N16" s="37"/>
      <c r="O16" s="37"/>
      <c r="P16" s="37"/>
      <c r="Q16" s="38"/>
    </row>
    <row r="17" spans="1:17" x14ac:dyDescent="0.2">
      <c r="A17" s="35">
        <v>13</v>
      </c>
      <c r="B17" s="36"/>
      <c r="C17" s="37"/>
      <c r="D17" s="37"/>
      <c r="E17" s="37"/>
      <c r="F17" s="37"/>
      <c r="G17" s="37"/>
      <c r="H17" s="37"/>
      <c r="I17" s="37"/>
      <c r="J17" s="38"/>
      <c r="K17" s="39"/>
      <c r="L17" s="37"/>
      <c r="M17" s="37"/>
      <c r="N17" s="37"/>
      <c r="O17" s="37"/>
      <c r="P17" s="37"/>
      <c r="Q17" s="38"/>
    </row>
    <row r="18" spans="1:17" x14ac:dyDescent="0.2">
      <c r="A18" s="35">
        <v>14</v>
      </c>
      <c r="B18" s="36"/>
      <c r="C18" s="37"/>
      <c r="D18" s="37"/>
      <c r="E18" s="37"/>
      <c r="F18" s="37"/>
      <c r="G18" s="37"/>
      <c r="H18" s="37"/>
      <c r="I18" s="37"/>
      <c r="J18" s="38"/>
      <c r="K18" s="39"/>
      <c r="L18" s="37"/>
      <c r="M18" s="37"/>
      <c r="N18" s="37"/>
      <c r="O18" s="37"/>
      <c r="P18" s="37"/>
      <c r="Q18" s="38"/>
    </row>
    <row r="19" spans="1:17" x14ac:dyDescent="0.2">
      <c r="A19" s="35">
        <v>15</v>
      </c>
      <c r="B19" s="36"/>
      <c r="C19" s="37"/>
      <c r="D19" s="37"/>
      <c r="E19" s="37"/>
      <c r="F19" s="37"/>
      <c r="G19" s="37"/>
      <c r="H19" s="37"/>
      <c r="I19" s="37"/>
      <c r="J19" s="38"/>
      <c r="K19" s="39"/>
      <c r="L19" s="37"/>
      <c r="M19" s="37"/>
      <c r="N19" s="37"/>
      <c r="O19" s="37"/>
      <c r="P19" s="37"/>
      <c r="Q19" s="38"/>
    </row>
    <row r="20" spans="1:17" x14ac:dyDescent="0.2">
      <c r="A20" s="35">
        <v>16</v>
      </c>
      <c r="B20" s="36"/>
      <c r="C20" s="37"/>
      <c r="D20" s="37"/>
      <c r="E20" s="37"/>
      <c r="F20" s="37"/>
      <c r="G20" s="37"/>
      <c r="H20" s="37"/>
      <c r="I20" s="37"/>
      <c r="J20" s="38"/>
      <c r="K20" s="39"/>
      <c r="L20" s="37"/>
      <c r="M20" s="37"/>
      <c r="N20" s="37"/>
      <c r="O20" s="37"/>
      <c r="P20" s="37"/>
      <c r="Q20" s="38"/>
    </row>
    <row r="21" spans="1:17" x14ac:dyDescent="0.2">
      <c r="A21" s="35">
        <v>17</v>
      </c>
      <c r="B21" s="36"/>
      <c r="C21" s="37"/>
      <c r="D21" s="37"/>
      <c r="E21" s="37"/>
      <c r="F21" s="37"/>
      <c r="G21" s="37"/>
      <c r="H21" s="37"/>
      <c r="I21" s="37"/>
      <c r="J21" s="38"/>
      <c r="K21" s="39"/>
      <c r="L21" s="37"/>
      <c r="M21" s="37"/>
      <c r="N21" s="37"/>
      <c r="O21" s="37"/>
      <c r="P21" s="37"/>
      <c r="Q21" s="38"/>
    </row>
    <row r="22" spans="1:17" x14ac:dyDescent="0.2">
      <c r="A22" s="35">
        <v>18</v>
      </c>
      <c r="B22" s="36"/>
      <c r="C22" s="37"/>
      <c r="D22" s="37"/>
      <c r="E22" s="37"/>
      <c r="F22" s="37"/>
      <c r="G22" s="37"/>
      <c r="H22" s="37"/>
      <c r="I22" s="37"/>
      <c r="J22" s="38"/>
      <c r="K22" s="39"/>
      <c r="L22" s="37"/>
      <c r="M22" s="37"/>
      <c r="N22" s="37"/>
      <c r="O22" s="37"/>
      <c r="P22" s="37"/>
      <c r="Q22" s="38"/>
    </row>
    <row r="23" spans="1:17" x14ac:dyDescent="0.2">
      <c r="A23" s="35">
        <v>19</v>
      </c>
      <c r="B23" s="36"/>
      <c r="C23" s="37"/>
      <c r="D23" s="37"/>
      <c r="E23" s="37"/>
      <c r="F23" s="37"/>
      <c r="G23" s="37"/>
      <c r="H23" s="37"/>
      <c r="I23" s="37"/>
      <c r="J23" s="38"/>
      <c r="K23" s="39"/>
      <c r="L23" s="37"/>
      <c r="M23" s="37"/>
      <c r="N23" s="37"/>
      <c r="O23" s="37"/>
      <c r="P23" s="37"/>
      <c r="Q23" s="38"/>
    </row>
    <row r="24" spans="1:17" x14ac:dyDescent="0.2">
      <c r="A24" s="35">
        <v>20</v>
      </c>
      <c r="B24" s="36"/>
      <c r="C24" s="37"/>
      <c r="D24" s="37"/>
      <c r="E24" s="37"/>
      <c r="F24" s="37"/>
      <c r="G24" s="37"/>
      <c r="H24" s="37"/>
      <c r="I24" s="37"/>
      <c r="J24" s="38"/>
      <c r="K24" s="39"/>
      <c r="L24" s="37"/>
      <c r="M24" s="37"/>
      <c r="N24" s="37"/>
      <c r="O24" s="37"/>
      <c r="P24" s="37"/>
      <c r="Q24" s="38"/>
    </row>
    <row r="25" spans="1:17" x14ac:dyDescent="0.2">
      <c r="A25" s="35">
        <v>21</v>
      </c>
      <c r="B25" s="36"/>
      <c r="C25" s="37"/>
      <c r="D25" s="37"/>
      <c r="E25" s="37"/>
      <c r="F25" s="37"/>
      <c r="G25" s="37"/>
      <c r="H25" s="37"/>
      <c r="I25" s="37"/>
      <c r="J25" s="38"/>
      <c r="K25" s="39"/>
      <c r="L25" s="37"/>
      <c r="M25" s="37"/>
      <c r="N25" s="37"/>
      <c r="O25" s="37"/>
      <c r="P25" s="37"/>
      <c r="Q25" s="38"/>
    </row>
    <row r="26" spans="1:17" ht="13.5" thickBot="1" x14ac:dyDescent="0.25">
      <c r="A26" s="40">
        <v>22</v>
      </c>
      <c r="B26" s="41"/>
      <c r="C26" s="42"/>
      <c r="D26" s="42"/>
      <c r="E26" s="42"/>
      <c r="F26" s="42"/>
      <c r="G26" s="42"/>
      <c r="H26" s="42"/>
      <c r="I26" s="42"/>
      <c r="J26" s="43"/>
      <c r="K26" s="44"/>
      <c r="L26" s="42"/>
      <c r="M26" s="42"/>
      <c r="N26" s="42"/>
      <c r="O26" s="42"/>
      <c r="P26" s="42"/>
      <c r="Q26" s="43"/>
    </row>
  </sheetData>
  <mergeCells count="10">
    <mergeCell ref="K3:M3"/>
    <mergeCell ref="N3:N4"/>
    <mergeCell ref="O3:O4"/>
    <mergeCell ref="P3:Q3"/>
    <mergeCell ref="A3:A4"/>
    <mergeCell ref="B3:C3"/>
    <mergeCell ref="D3:F3"/>
    <mergeCell ref="G3:G4"/>
    <mergeCell ref="H3:H4"/>
    <mergeCell ref="I3:J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1</vt:i4>
      </vt:variant>
    </vt:vector>
  </HeadingPairs>
  <TitlesOfParts>
    <vt:vector size="4" baseType="lpstr">
      <vt:lpstr>kalendár</vt:lpstr>
      <vt:lpstr>List1</vt:lpstr>
      <vt:lpstr>CH.úliky</vt:lpstr>
      <vt:lpstr>kalendár!Oblasť_tlače</vt:lpstr>
    </vt:vector>
  </TitlesOfParts>
  <Company>soukromý uživatel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Chovatelia SCA</dc:creator>
  <cp:lastModifiedBy>NTB-64</cp:lastModifiedBy>
  <cp:lastPrinted>2017-04-16T12:06:15Z</cp:lastPrinted>
  <dcterms:created xsi:type="dcterms:W3CDTF">1999-05-19T12:16:00Z</dcterms:created>
  <dcterms:modified xsi:type="dcterms:W3CDTF">2020-02-28T20:03:42Z</dcterms:modified>
</cp:coreProperties>
</file>